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ervice Commissioning\PROCUREMENT\18. Website and Intranet\Transparancy Code - Contracts Register\2024\"/>
    </mc:Choice>
  </mc:AlternateContent>
  <xr:revisionPtr revIDLastSave="0" documentId="13_ncr:1_{51B0A448-091D-4F87-9DB5-7E15C381F51F}" xr6:coauthVersionLast="47" xr6:coauthVersionMax="47" xr10:uidLastSave="{00000000-0000-0000-0000-000000000000}"/>
  <bookViews>
    <workbookView xWindow="-108" yWindow="-108" windowWidth="23256" windowHeight="12576" xr2:uid="{A5D51852-4ABC-4BFB-8F36-CC72D0ED64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11" i="1" l="1"/>
  <c r="P196" i="1"/>
  <c r="N190" i="1"/>
  <c r="N180" i="1"/>
  <c r="P172" i="1"/>
  <c r="P165" i="1"/>
  <c r="N165" i="1"/>
  <c r="P163" i="1"/>
  <c r="N142" i="1"/>
  <c r="P137" i="1"/>
  <c r="P130" i="1"/>
  <c r="P129" i="1"/>
  <c r="P123" i="1"/>
  <c r="P121" i="1"/>
  <c r="N116" i="1"/>
  <c r="P115" i="1"/>
  <c r="P110" i="1"/>
  <c r="P100" i="1"/>
  <c r="P97" i="1"/>
  <c r="P93" i="1"/>
  <c r="P92" i="1"/>
  <c r="P90" i="1"/>
  <c r="P80" i="1"/>
  <c r="P77" i="1"/>
  <c r="P60" i="1"/>
  <c r="P57" i="1"/>
  <c r="P54" i="1"/>
  <c r="P52" i="1"/>
  <c r="P51" i="1"/>
  <c r="P49" i="1"/>
  <c r="P47" i="1"/>
  <c r="P46" i="1"/>
  <c r="P32" i="1"/>
  <c r="P30" i="1"/>
  <c r="N30" i="1"/>
  <c r="P18" i="1"/>
  <c r="P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Hudson, Donna</author>
    <author>road-digger</author>
    <author>%username%</author>
    <author>tc={A5632FC0-EFDF-4143-BAD7-713CE9E1BEF6}</author>
    <author>tc={FFA5B3CE-3E71-4A23-BC8F-B701DE02949A}</author>
  </authors>
  <commentList>
    <comment ref="M18" authorId="0" shapeId="0" xr:uid="{57DC26CD-A41D-423D-A10B-6CD4F1563367}">
      <text>
        <r>
          <rPr>
            <b/>
            <sz val="9"/>
            <color indexed="81"/>
            <rFont val="Tahoma"/>
            <family val="2"/>
          </rPr>
          <t>Hudson, Donna:</t>
        </r>
        <r>
          <rPr>
            <sz val="9"/>
            <color indexed="81"/>
            <rFont val="Tahoma"/>
            <family val="2"/>
          </rPr>
          <t xml:space="preserve">
Estimated 
8 weeks (New Machines lead time) 
+ 
8 Week replacement programme </t>
        </r>
      </text>
    </comment>
    <comment ref="N24" authorId="1" shapeId="0" xr:uid="{ABF3F58D-36ED-471F-8F32-5D98C00A4F5C}">
      <text>
        <r>
          <rPr>
            <b/>
            <sz val="8"/>
            <color indexed="81"/>
            <rFont val="Tahoma"/>
            <family val="2"/>
          </rPr>
          <t>Donnah:</t>
        </r>
        <r>
          <rPr>
            <sz val="8"/>
            <color indexed="81"/>
            <rFont val="Tahoma"/>
            <family val="2"/>
          </rPr>
          <t xml:space="preserve">
Confirmation of Ext from DCC 12.11.2019
New Exercise will be started Jun 2020</t>
        </r>
      </text>
    </comment>
    <comment ref="M25" authorId="0" shapeId="0" xr:uid="{2A017A9A-910D-4499-AE07-3BA9D403AF3D}">
      <text>
        <r>
          <rPr>
            <b/>
            <sz val="9"/>
            <color indexed="81"/>
            <rFont val="Tahoma"/>
            <family val="2"/>
          </rPr>
          <t>Hudson, Donna:</t>
        </r>
        <r>
          <rPr>
            <sz val="9"/>
            <color indexed="81"/>
            <rFont val="Tahoma"/>
            <family val="2"/>
          </rPr>
          <t xml:space="preserve">
Dates as yet unknown due to Covid restrictions on market operations </t>
        </r>
      </text>
    </comment>
    <comment ref="N43" authorId="2" shapeId="0" xr:uid="{38C34D23-296B-4839-A5C3-117250A02388}">
      <text>
        <r>
          <rPr>
            <b/>
            <sz val="8"/>
            <color indexed="81"/>
            <rFont val="Tahoma"/>
            <family val="2"/>
          </rPr>
          <t>%username%: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Variation date </t>
        </r>
      </text>
    </comment>
    <comment ref="N54" authorId="3" shapeId="0" xr:uid="{A5632FC0-EFDF-4143-BAD7-713CE9E1BEF6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SA - Special Arrangement 
Election due May 23 procurement process will commence post election to renew by 01/11/23 </t>
        </r>
      </text>
    </comment>
    <comment ref="L62" authorId="0" shapeId="0" xr:uid="{5202C386-12E0-4679-B01D-82CB02A453E3}">
      <text>
        <r>
          <rPr>
            <b/>
            <sz val="9"/>
            <color indexed="81"/>
            <rFont val="Tahoma"/>
            <family val="2"/>
          </rPr>
          <t>Hudson, Donna:</t>
        </r>
        <r>
          <rPr>
            <sz val="9"/>
            <color indexed="81"/>
            <rFont val="Tahoma"/>
            <family val="2"/>
          </rPr>
          <t xml:space="preserve">
Civica confirmed 2014 charges 
Contract may have commenced earlier TBC </t>
        </r>
      </text>
    </comment>
    <comment ref="Q82" authorId="1" shapeId="0" xr:uid="{DC19185A-0B0F-4A11-AF19-CE490DA85885}">
      <text>
        <r>
          <rPr>
            <b/>
            <sz val="8"/>
            <color indexed="81"/>
            <rFont val="Tahoma"/>
            <family val="2"/>
          </rPr>
          <t>road-digger:</t>
        </r>
        <r>
          <rPr>
            <sz val="8"/>
            <color indexed="81"/>
            <rFont val="Tahoma"/>
            <family val="2"/>
          </rPr>
          <t xml:space="preserve">
Company Acquired by Liquorice Marketing in 2020 Email detail in folder </t>
        </r>
      </text>
    </comment>
    <comment ref="M100" authorId="0" shapeId="0" xr:uid="{7D36D647-0D45-4EE8-998F-8402C767CEF0}">
      <text>
        <r>
          <rPr>
            <b/>
            <sz val="9"/>
            <color indexed="81"/>
            <rFont val="Tahoma"/>
            <family val="2"/>
          </rPr>
          <t>Hudson, Donna:</t>
        </r>
        <r>
          <rPr>
            <sz val="9"/>
            <color indexed="81"/>
            <rFont val="Tahoma"/>
            <family val="2"/>
          </rPr>
          <t xml:space="preserve">
Carole Legal Memo 08.07.20 NEC4 20/21 750
1+1+1
</t>
        </r>
      </text>
    </comment>
    <comment ref="M102" authorId="4" shapeId="0" xr:uid="{FFA5B3CE-3E71-4A23-BC8F-B701DE02949A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dates incorrect - service only put in place until March 2022 not sept - OUT OF CONTRACT</t>
        </r>
      </text>
    </comment>
    <comment ref="L106" authorId="1" shapeId="0" xr:uid="{18B18C4F-4346-421B-B479-1CE5449F7F17}">
      <text>
        <r>
          <rPr>
            <b/>
            <sz val="8"/>
            <color indexed="81"/>
            <rFont val="Tahoma"/>
            <family val="2"/>
          </rPr>
          <t>road-digger:</t>
        </r>
        <r>
          <rPr>
            <sz val="8"/>
            <color indexed="81"/>
            <rFont val="Tahoma"/>
            <family val="2"/>
          </rPr>
          <t xml:space="preserve">
TBC - Date contract was signed </t>
        </r>
      </text>
    </comment>
    <comment ref="P120" authorId="0" shapeId="0" xr:uid="{50666349-D78D-47EB-95C6-544B3831CEDD}">
      <text>
        <r>
          <rPr>
            <b/>
            <sz val="9"/>
            <color indexed="81"/>
            <rFont val="Tahoma"/>
            <family val="2"/>
          </rPr>
          <t>Hudson, Donna:</t>
        </r>
        <r>
          <rPr>
            <sz val="9"/>
            <color indexed="81"/>
            <rFont val="Tahoma"/>
            <family val="2"/>
          </rPr>
          <t xml:space="preserve">
Av Spend expected each year from previous years actuals </t>
        </r>
      </text>
    </comment>
    <comment ref="M162" authorId="0" shapeId="0" xr:uid="{6161C36C-4594-4780-8832-B42DDDA05D09}">
      <text>
        <r>
          <rPr>
            <b/>
            <sz val="9"/>
            <color indexed="81"/>
            <rFont val="Tahoma"/>
            <family val="2"/>
          </rPr>
          <t>Hudson, Donna:</t>
        </r>
        <r>
          <rPr>
            <sz val="9"/>
            <color indexed="81"/>
            <rFont val="Tahoma"/>
            <family val="2"/>
          </rPr>
          <t xml:space="preserve">
Email to SarahP 04.04.22</t>
        </r>
      </text>
    </comment>
    <comment ref="P164" authorId="0" shapeId="0" xr:uid="{F0C63212-C9C0-44EC-AD25-F263C9DF6EEE}">
      <text>
        <r>
          <rPr>
            <b/>
            <sz val="9"/>
            <color indexed="81"/>
            <rFont val="Tahoma"/>
            <family val="2"/>
          </rPr>
          <t>Hudson, Donna:</t>
        </r>
        <r>
          <rPr>
            <sz val="9"/>
            <color indexed="81"/>
            <rFont val="Tahoma"/>
            <family val="2"/>
          </rPr>
          <t xml:space="preserve">
Estimated figure based on expected spend £50k Per Year </t>
        </r>
      </text>
    </comment>
  </commentList>
</comments>
</file>

<file path=xl/sharedStrings.xml><?xml version="1.0" encoding="utf-8"?>
<sst xmlns="http://schemas.openxmlformats.org/spreadsheetml/2006/main" count="3557" uniqueCount="1047">
  <si>
    <t>HPBC</t>
  </si>
  <si>
    <t>SMDC</t>
  </si>
  <si>
    <t>JOINT</t>
  </si>
  <si>
    <t>Auth</t>
  </si>
  <si>
    <t>STATUS</t>
  </si>
  <si>
    <t>PROC-</t>
  </si>
  <si>
    <t>PROCEDURE</t>
  </si>
  <si>
    <t>TITLE</t>
  </si>
  <si>
    <t>Supplies / 
Service / 
Works</t>
  </si>
  <si>
    <t xml:space="preserve">Top Level CPV Code </t>
  </si>
  <si>
    <t>CONTRACT TYPE</t>
  </si>
  <si>
    <t>START DATE</t>
  </si>
  <si>
    <t>END DATE</t>
  </si>
  <si>
    <t>EXT PERIOD</t>
  </si>
  <si>
    <t>REVIEW DATE (6 MONTHS BEFORE END)</t>
  </si>
  <si>
    <t>£ VALUE TCV or p/a</t>
  </si>
  <si>
    <t>SUPPLIER</t>
  </si>
  <si>
    <t>ADDRESS</t>
  </si>
  <si>
    <t>SME (less 250 staff)</t>
  </si>
  <si>
    <t xml:space="preserve">Charity / voluntary </t>
  </si>
  <si>
    <t>Company Reg No</t>
  </si>
  <si>
    <t>LEAD SERVICE AREA</t>
  </si>
  <si>
    <t>VAT - RECOVERED Y or N</t>
  </si>
  <si>
    <t>N</t>
  </si>
  <si>
    <t>Y</t>
  </si>
  <si>
    <t>LIVE</t>
  </si>
  <si>
    <t>TENDER</t>
  </si>
  <si>
    <t>Vehicle Financial Leasing  (SMDC)</t>
  </si>
  <si>
    <t>Services</t>
  </si>
  <si>
    <t>RECURRING</t>
  </si>
  <si>
    <t xml:space="preserve">Rolling </t>
  </si>
  <si>
    <t>Rolling</t>
  </si>
  <si>
    <t>n/a</t>
  </si>
  <si>
    <t>N/a</t>
  </si>
  <si>
    <t xml:space="preserve">Lombard Vehicle Management </t>
  </si>
  <si>
    <t>7 Brindley Place, Birmingham, B1 2TZ</t>
  </si>
  <si>
    <t>No</t>
  </si>
  <si>
    <t>Finance - Mainstream</t>
  </si>
  <si>
    <t xml:space="preserve">Y </t>
  </si>
  <si>
    <t>SM480</t>
  </si>
  <si>
    <t>Street Lighting Maintenance</t>
  </si>
  <si>
    <t>Works</t>
  </si>
  <si>
    <t>E-ON Energy</t>
  </si>
  <si>
    <t>Assets</t>
  </si>
  <si>
    <t>C655</t>
  </si>
  <si>
    <t>Leisure Centre Services Management (SMDC)</t>
  </si>
  <si>
    <t>Parkwood Leisure</t>
  </si>
  <si>
    <t>Attwood House,Perdiswell Park  Droitwich Road, Worcester  WR3 7NW</t>
  </si>
  <si>
    <t>Service Commissioning</t>
  </si>
  <si>
    <t>IT - Pericles Licence</t>
  </si>
  <si>
    <t xml:space="preserve">Annual Renewal </t>
  </si>
  <si>
    <t>Civica UK Ltd</t>
  </si>
  <si>
    <t>2 Burston Road, Putley, London SW15 6AR</t>
  </si>
  <si>
    <t>Organisational Development &amp; Transformation - ICT</t>
  </si>
  <si>
    <t>Legal software</t>
  </si>
  <si>
    <t>Annual Renewal</t>
  </si>
  <si>
    <t>LexisNexis</t>
  </si>
  <si>
    <t>Tolley House 
2 Addiscombe Rd 
CR9 5AF      
Quadrant House 
SM2 5AS</t>
  </si>
  <si>
    <t>yes</t>
  </si>
  <si>
    <t xml:space="preserve">Legal &amp; Elections </t>
  </si>
  <si>
    <t>T2012_005</t>
  </si>
  <si>
    <t>Telecoms - line rentals and calls (SMDC)</t>
  </si>
  <si>
    <t>Daisy Group</t>
  </si>
  <si>
    <t>Daisy House Lindred Rd Bus Park Nelson Lancs BB9 5SR</t>
  </si>
  <si>
    <t>no</t>
  </si>
  <si>
    <t>Telecoms - line rentals and calls (HPBC)</t>
  </si>
  <si>
    <t>ENDED</t>
  </si>
  <si>
    <t xml:space="preserve">Parking Pay and Display - Machine Maintenance </t>
  </si>
  <si>
    <t xml:space="preserve">Rolling Agreement </t>
  </si>
  <si>
    <t>Metric Parking Division</t>
  </si>
  <si>
    <t>Love Lane Cirencester 
Glos 
GL7 1YG</t>
  </si>
  <si>
    <t>NO</t>
  </si>
  <si>
    <t>Visitor Services - Car Parking</t>
  </si>
  <si>
    <t xml:space="preserve">ONE OFF </t>
  </si>
  <si>
    <t>Assets  Car Parking</t>
  </si>
  <si>
    <t>C705</t>
  </si>
  <si>
    <t xml:space="preserve">CCN </t>
  </si>
  <si>
    <t xml:space="preserve">Annual Maintenance and Software assurance charges 
(Was Previously Azzurri Communications)
 </t>
  </si>
  <si>
    <t xml:space="preserve">IN LINE WITH C705 Northgate Contract </t>
  </si>
  <si>
    <t xml:space="preserve">Azzurri Communications 
NOW 
Maintel </t>
  </si>
  <si>
    <t xml:space="preserve">PEOPLEBUILDING 2 PEOPLEBUILDING ESTATE    
MAYLANDS AVENUE   HEMEL HEMPSTEAD  HERTFORDSHIRE HP2 4NW  
</t>
  </si>
  <si>
    <t>HPSM20001</t>
  </si>
  <si>
    <t>Outgoing Mail Services Contract (HPBC/SMDC)</t>
  </si>
  <si>
    <t>UK Mail Ltd</t>
  </si>
  <si>
    <t>Express House  464 Berkshire Ave  Slough  SL1 4PL</t>
  </si>
  <si>
    <t>Customer Services - Customer Services</t>
  </si>
  <si>
    <t>T2012_037</t>
  </si>
  <si>
    <t>IT- Revenues and Benefits system 
(Shared Module licences support and maintenance)</t>
  </si>
  <si>
    <t>PROC-2719</t>
  </si>
  <si>
    <t>Occupational Health Services - HPBC/SMDC Employees</t>
  </si>
  <si>
    <t>Hobson Health</t>
  </si>
  <si>
    <t>Kingfisher House 2 Waters Edge Business Park 
Campbell road 
Stoke on Trent 
ST4 4DB</t>
  </si>
  <si>
    <t>Organisational Development &amp; Transformation - HR</t>
  </si>
  <si>
    <t>T2014_003</t>
  </si>
  <si>
    <t>Revenue Payment cards and services  (High Peak contract includes SMDC )</t>
  </si>
  <si>
    <t xml:space="preserve">Allpay Ltd </t>
  </si>
  <si>
    <t>Fortis et Fides, Whitestone Business Park, Whitestone, Hereford HR1 3SE</t>
  </si>
  <si>
    <t>Finance - Revenues</t>
  </si>
  <si>
    <t>T2014_030</t>
  </si>
  <si>
    <t>Civil Parking Enforcement Derbyshire On and Off Street (HPBC)</t>
  </si>
  <si>
    <t xml:space="preserve">NSL Ltd </t>
  </si>
  <si>
    <t>Unity House Archers Way Battlefield Enterprise Park, Shrewsbury, Shropshire SY1 3GA</t>
  </si>
  <si>
    <t>PROC-4085</t>
  </si>
  <si>
    <t>CCN</t>
  </si>
  <si>
    <t>Logistics Support Market Stalls SMDC</t>
  </si>
  <si>
    <t xml:space="preserve">Services </t>
  </si>
  <si>
    <t>TBC</t>
  </si>
  <si>
    <t>Alliance Environmental Services (AES)</t>
  </si>
  <si>
    <t>Regeneration</t>
  </si>
  <si>
    <t>PROC-1765</t>
  </si>
  <si>
    <t>FRAMEWORK</t>
  </si>
  <si>
    <t>Post Room Equipment  Lease</t>
  </si>
  <si>
    <t>Supplies</t>
  </si>
  <si>
    <t xml:space="preserve">Rolling 
(Post Covid review) </t>
  </si>
  <si>
    <t>Nationwide Franking Sense Ltd</t>
  </si>
  <si>
    <t>Nationwide House 10 Moss Bank Way Bolton Lancashire BL1 8NP</t>
  </si>
  <si>
    <t>YES</t>
  </si>
  <si>
    <t>PROC-2239</t>
  </si>
  <si>
    <t>RFQ</t>
  </si>
  <si>
    <t>Freedom of Information 
Admin workflow module - Web based solution</t>
  </si>
  <si>
    <t xml:space="preserve">Digital Interactive </t>
  </si>
  <si>
    <t>Digital Interactive 145-157 John Street London EC1V 4PW</t>
  </si>
  <si>
    <t>PROC-2884</t>
  </si>
  <si>
    <t>SINGLE SOURCE</t>
  </si>
  <si>
    <t>Complaints Workflow Module</t>
  </si>
  <si>
    <t>[-]</t>
  </si>
  <si>
    <t>145-157 John Street 
London 
EC1V 4PW</t>
  </si>
  <si>
    <t>PROC-4964</t>
  </si>
  <si>
    <t>CONTRACT VARIATION</t>
  </si>
  <si>
    <t>Infreemation 
Safeguarding Administration Module</t>
  </si>
  <si>
    <t>Recurring</t>
  </si>
  <si>
    <t>20-22 Wenlock Road, London, N1 7GU</t>
  </si>
  <si>
    <t>Transformation</t>
  </si>
  <si>
    <t>PROC-4844</t>
  </si>
  <si>
    <t xml:space="preserve">FRAMEWORK </t>
  </si>
  <si>
    <t xml:space="preserve">HPBC and SMDC Content managed Website </t>
  </si>
  <si>
    <t xml:space="preserve">RECURRING </t>
  </si>
  <si>
    <t xml:space="preserve">Goss Interactive Limited </t>
  </si>
  <si>
    <t>25 Dark Lane View 
Plymouth 
PL6 7TL</t>
  </si>
  <si>
    <t>03553908</t>
  </si>
  <si>
    <t xml:space="preserve">TBC </t>
  </si>
  <si>
    <t>PROC-2361</t>
  </si>
  <si>
    <t xml:space="preserve">Banking Services </t>
  </si>
  <si>
    <t xml:space="preserve">Natwest Bank </t>
  </si>
  <si>
    <t>Commercial Banking 
North Staffordshire Office 
Churchill House, Regents road
Hanley ST1 3JJ</t>
  </si>
  <si>
    <t>PROC-2240</t>
  </si>
  <si>
    <t xml:space="preserve">Treasury management advisory services </t>
  </si>
  <si>
    <t>40 Dukes Place London EC3A 7NH</t>
  </si>
  <si>
    <t xml:space="preserve">LIVE </t>
  </si>
  <si>
    <t>PROC-4912</t>
  </si>
  <si>
    <t>Framework</t>
  </si>
  <si>
    <t>RYC Stoke-Leek Strategic Outline Business Case</t>
  </si>
  <si>
    <t>One Off</t>
  </si>
  <si>
    <t>na</t>
  </si>
  <si>
    <t>Sable Leigh Consultancy Ltd (Trading as: "SLC Rail")</t>
  </si>
  <si>
    <t>4 Brindley Place
Birmingham</t>
  </si>
  <si>
    <t>PROC-3233</t>
  </si>
  <si>
    <t>Subscription to Browse aloud 
(Adding speech to, translation and reading support to Online content)</t>
  </si>
  <si>
    <t>Text help</t>
  </si>
  <si>
    <t>Lucas Exchange 10 Orchard Way Greystone Road Antrim, Northern Ireland BT41 2RU</t>
  </si>
  <si>
    <t xml:space="preserve">Unknown </t>
  </si>
  <si>
    <t>No Northern Ireland 31186</t>
  </si>
  <si>
    <t>EX2014_002</t>
  </si>
  <si>
    <t>Planning Inspectorate Services for Core Strategy</t>
  </si>
  <si>
    <t>Planning Inspectorate</t>
  </si>
  <si>
    <t>Vehicle leasing administration (SMDC)</t>
  </si>
  <si>
    <t>Knowles Associates</t>
  </si>
  <si>
    <t>Red Lion House, The Green Gt Bentley, Colchester Essex, C07 8QG</t>
  </si>
  <si>
    <t>T2014_015</t>
  </si>
  <si>
    <t>Tenancy Home Options IT System</t>
  </si>
  <si>
    <t xml:space="preserve">Locator Housing Services </t>
  </si>
  <si>
    <t>2nd Floor Jubilee House 7-10 The Oaks Ruislip, Middlesex HA4 7LF</t>
  </si>
  <si>
    <t>Customer Services - Housing Tenancy Services</t>
  </si>
  <si>
    <t>PROC-2854</t>
  </si>
  <si>
    <t xml:space="preserve">Application Programme Interface </t>
  </si>
  <si>
    <t xml:space="preserve">CIVICA API </t>
  </si>
  <si>
    <t>Castelgate Drive 
Dudley 
West Midlands
DY1 4TD</t>
  </si>
  <si>
    <t>PROC-3225</t>
  </si>
  <si>
    <t>Joint Venture Company</t>
  </si>
  <si>
    <t xml:space="preserve">Waste and Recycling Company - 
Alliance Environmental Services </t>
  </si>
  <si>
    <t>HPBC / SMDC / ANSA</t>
  </si>
  <si>
    <t>SOFTWARE</t>
  </si>
  <si>
    <t xml:space="preserve">S&amp;M Agreement </t>
  </si>
  <si>
    <t xml:space="preserve">Quartix </t>
  </si>
  <si>
    <t>PROC-3359</t>
  </si>
  <si>
    <t>Services / Works</t>
  </si>
  <si>
    <t xml:space="preserve">Liberty Gas Group </t>
  </si>
  <si>
    <t>Charley Wood Road Knowsley Ind Park Knowsley L33 7SG</t>
  </si>
  <si>
    <t>Assets Compliance</t>
  </si>
  <si>
    <t>PROC-2925</t>
  </si>
  <si>
    <t xml:space="preserve">Alarm Equipment Maintenance </t>
  </si>
  <si>
    <t>Tunstall Healthcare (Uk) Ltd</t>
  </si>
  <si>
    <t>Whitley Lodge Whitley Yorkshire DN14 0HR</t>
  </si>
  <si>
    <t>PROC-3563</t>
  </si>
  <si>
    <t>Architectural Appointment : 
Glossop Market and Town Hall Development</t>
  </si>
  <si>
    <t>ONE OFF</t>
  </si>
  <si>
    <t>Services continuation until project complete early 2023</t>
  </si>
  <si>
    <t>AEW Architects &amp; Designers Ltd</t>
  </si>
  <si>
    <t>The Zenith Building  Spring Gardens Manchester M2 1AB</t>
  </si>
  <si>
    <t>Assets Capital</t>
  </si>
  <si>
    <t>PROC-1793</t>
  </si>
  <si>
    <t>SLA</t>
  </si>
  <si>
    <t xml:space="preserve">Service Level Agreement 2019/20
SMDC and The Citizens Advice Leek, Cheadle and Staffordshire North </t>
  </si>
  <si>
    <t xml:space="preserve">CAB Lee, Cheadle and North Staffordshire </t>
  </si>
  <si>
    <t xml:space="preserve">Various address locations </t>
  </si>
  <si>
    <t>PROC-3322</t>
  </si>
  <si>
    <t xml:space="preserve">Financial Accounting System </t>
  </si>
  <si>
    <t xml:space="preserve">Rolling Software Agreement </t>
  </si>
  <si>
    <t xml:space="preserve">Integra </t>
  </si>
  <si>
    <t>Capita IB Solutions (Uk) Limited
Po Box 212
Faverdale Ind Estate
Darlington 
D1 9HN</t>
  </si>
  <si>
    <t>Finance</t>
  </si>
  <si>
    <t xml:space="preserve">Place Analytics Platform </t>
  </si>
  <si>
    <t>Grant Thornton Uk LLP</t>
  </si>
  <si>
    <t>300 Pavilion Drive 
Northampton Business Park 
Northampton 
NN4 7YE</t>
  </si>
  <si>
    <t>OC307742</t>
  </si>
  <si>
    <t xml:space="preserve">Communities and Climate Change </t>
  </si>
  <si>
    <t xml:space="preserve">CFO Insights Platform Licence </t>
  </si>
  <si>
    <t>301 Pavilion Drive 
Northampton Business Park 
Northampton 
NN4 7YE</t>
  </si>
  <si>
    <t xml:space="preserve">Objective Key Stone (was Lime house) Support &amp; Maintenance </t>
  </si>
  <si>
    <t>Objective Keystone</t>
  </si>
  <si>
    <t>St Cloud Way 
Cook ham Road 
Maidenhead 
Berkshire 
SL6 8XD</t>
  </si>
  <si>
    <t>BOTH</t>
  </si>
  <si>
    <t>PROC-5471</t>
  </si>
  <si>
    <t xml:space="preserve">SINGLE SOURCE </t>
  </si>
  <si>
    <t xml:space="preserve">Objective 
Key Plan - Software support and Maintenance </t>
  </si>
  <si>
    <t xml:space="preserve">Recurring </t>
  </si>
  <si>
    <t xml:space="preserve">Objective Corporation Limited </t>
  </si>
  <si>
    <t>Level 10 Thames Tower, Station
Road, Reading, Berkshire, RG1
1LX, England</t>
  </si>
  <si>
    <t>03965318</t>
  </si>
  <si>
    <t>PROC-3144</t>
  </si>
  <si>
    <t>Cloud Dialogs Ltd</t>
  </si>
  <si>
    <t>145-157 St John Street 
Clerk well
London
EC1V 4PY</t>
  </si>
  <si>
    <t>PROC-2365</t>
  </si>
  <si>
    <t xml:space="preserve">Civic Transport services 
Chairman's Transport </t>
  </si>
  <si>
    <t xml:space="preserve">SFS Hire </t>
  </si>
  <si>
    <t>Weedon Road 
Industrial Estate Northampton NN5 5AX</t>
  </si>
  <si>
    <t xml:space="preserve">Member Services </t>
  </si>
  <si>
    <t xml:space="preserve">IKEN 
Legal Case Management system </t>
  </si>
  <si>
    <t>IKEN</t>
  </si>
  <si>
    <t>One St George Square 
Bath Street
Bristol 
BS1 6BA</t>
  </si>
  <si>
    <t xml:space="preserve">Locata Housing Services 
Support Costs 
New Member Packs </t>
  </si>
  <si>
    <t xml:space="preserve">JOINT </t>
  </si>
  <si>
    <t>PROC-2745</t>
  </si>
  <si>
    <t xml:space="preserve">Production of Elections Stationery 
And 
Annual Electoral Services Canvassing </t>
  </si>
  <si>
    <t>Supplies / Service</t>
  </si>
  <si>
    <t>1+1+1
1) 31/05/2021
2) 31/05/2022
3) 31/05/2023
4) SA 31/10/23</t>
  </si>
  <si>
    <t>Civica Elections Services</t>
  </si>
  <si>
    <t>The Election Centre 
33 Clarendon Road 
London 
N8 0NW</t>
  </si>
  <si>
    <t>PROC-3545</t>
  </si>
  <si>
    <t>Abandoned Vehicle 
Recovery, Storage and legal Disposal</t>
  </si>
  <si>
    <t>1+1+1
1) 30/06/2021
2) 30/06/2022
3) 30/06/2023</t>
  </si>
  <si>
    <t xml:space="preserve">DS West Motors </t>
  </si>
  <si>
    <t>Unit 31 
Harpur Hill Business Park 
Buxton 
High Peak 
SK17 9LJ</t>
  </si>
  <si>
    <t>Yes</t>
  </si>
  <si>
    <t>Democratic &amp; Community - Communities &amp; Partnerships</t>
  </si>
  <si>
    <t>PROC-3702</t>
  </si>
  <si>
    <t xml:space="preserve">Recycling Products - Including Wheeled Bins </t>
  </si>
  <si>
    <t>Craemer</t>
  </si>
  <si>
    <t>Horton wood 1
Telford 
Shropshire 
TF1 7GN</t>
  </si>
  <si>
    <t xml:space="preserve">STAT Map Software Licence agreement </t>
  </si>
  <si>
    <t>Rolling Agreement 
Software</t>
  </si>
  <si>
    <t xml:space="preserve">Stat Map </t>
  </si>
  <si>
    <t>22 Kendal 
Liverstock Green 
Hemel Hempstead 
HP3 8NN</t>
  </si>
  <si>
    <t xml:space="preserve">TENDER </t>
  </si>
  <si>
    <t xml:space="preserve">Home Improvements and Alternations required by SM residents to assist with home adaptions / Bathrooms/ wet room installations
</t>
  </si>
  <si>
    <t xml:space="preserve">Mill Brook Healthcare </t>
  </si>
  <si>
    <t>Nutsey Lane 
Calmore Industrial Estate 
Totton 
Hampshire 
S0 40 3XJ</t>
  </si>
  <si>
    <t xml:space="preserve">Environmental Health </t>
  </si>
  <si>
    <t xml:space="preserve">Vodafone GCF Connection for PSN 
</t>
  </si>
  <si>
    <t>PROC-XXXX</t>
  </si>
  <si>
    <t xml:space="preserve">Corporate job evaluation system </t>
  </si>
  <si>
    <t xml:space="preserve">Pilat Europe Ltd </t>
  </si>
  <si>
    <t>23 Hendon Lane 
London 
N3 1PZ</t>
  </si>
  <si>
    <t xml:space="preserve">Human Resources </t>
  </si>
  <si>
    <t xml:space="preserve">_T2006 </t>
  </si>
  <si>
    <t xml:space="preserve">Xpress Software 
Elections Services software </t>
  </si>
  <si>
    <t xml:space="preserve">Annual 
Rolling Agreement </t>
  </si>
  <si>
    <t xml:space="preserve">Was Xpress 
Now Civica </t>
  </si>
  <si>
    <t>Xpress Software System</t>
  </si>
  <si>
    <t>_T2014</t>
  </si>
  <si>
    <t>PROC-3638</t>
  </si>
  <si>
    <t xml:space="preserve">Farm Business tenancy (Grazing) Wetley Moor </t>
  </si>
  <si>
    <t>03000000</t>
  </si>
  <si>
    <t xml:space="preserve">Ridgeway Caterers </t>
  </si>
  <si>
    <t>PROC-3701</t>
  </si>
  <si>
    <t xml:space="preserve">Polling Stations Equipment transportation </t>
  </si>
  <si>
    <t>31/01/2022
31/01/2024
'1+2+2</t>
  </si>
  <si>
    <t>Fieldings Light Haulage</t>
  </si>
  <si>
    <t>24 Fletcher Drive, Disley Stockport, Cheshire. SK12 2ND</t>
  </si>
  <si>
    <t>PROC-3363</t>
  </si>
  <si>
    <t>Concession for provision of hospitality, catering and events at Pavilion Gardens Buxton</t>
  </si>
  <si>
    <t>Concession</t>
  </si>
  <si>
    <t>Parkwood Leisure Ltd</t>
  </si>
  <si>
    <t>PROC-3734</t>
  </si>
  <si>
    <t xml:space="preserve">OJEU Tender </t>
  </si>
  <si>
    <t>HPBC Leisure Centre Services Management and Operation</t>
  </si>
  <si>
    <t>Parkwood Leisure Ltd (Lex Leisure)</t>
  </si>
  <si>
    <t>PROC-3960</t>
  </si>
  <si>
    <t>Committee Management IT System</t>
  </si>
  <si>
    <t xml:space="preserve">Modern Mindset </t>
  </si>
  <si>
    <t>Old Halls Barn The Brows Farnham Road Hampshire GU33 6JG</t>
  </si>
  <si>
    <t>PROC-3947</t>
  </si>
  <si>
    <t>Access to Private Rented Sector Project</t>
  </si>
  <si>
    <t>Adullam Homes Housing Association Ltd</t>
  </si>
  <si>
    <t>Walter Moore House, 34 Dudley Street, West Bromwich, B70 9LS</t>
  </si>
  <si>
    <t>PROC-3948</t>
  </si>
  <si>
    <t>Single Persons Housing and TIS support</t>
  </si>
  <si>
    <t>Adullam Homes Housing Ltd</t>
  </si>
  <si>
    <t>PROC-3575</t>
  </si>
  <si>
    <t xml:space="preserve">Ecological Surveys and Advice </t>
  </si>
  <si>
    <t xml:space="preserve">Derbyshire CC 
Derbyshire Wildlife trust </t>
  </si>
  <si>
    <t xml:space="preserve">Derbyshire County Council 
Matlock town Hall 
Matlock 
</t>
  </si>
  <si>
    <t xml:space="preserve">Regulatory Services </t>
  </si>
  <si>
    <t>PROC-5056</t>
  </si>
  <si>
    <t xml:space="preserve">Staffordshire Wildlife Trust </t>
  </si>
  <si>
    <t>Staffordshire Wildlife Trust 
The Woseley Centre 
Stafford 
ST17 0WT</t>
  </si>
  <si>
    <t xml:space="preserve">Yes </t>
  </si>
  <si>
    <t>259558 Charity
959609 LTD</t>
  </si>
  <si>
    <t>PROC-3978</t>
  </si>
  <si>
    <t>Electricity Supply HPBC and SMDC</t>
  </si>
  <si>
    <t>09000000</t>
  </si>
  <si>
    <t xml:space="preserve">Total Gas and Power Via ESPO </t>
  </si>
  <si>
    <t>ESPO Barnsdale Way Grove Park Enderby Leicester LE19 1ES</t>
  </si>
  <si>
    <t>PROC-4021</t>
  </si>
  <si>
    <t>Regulatory Legislation Software - Reams System</t>
  </si>
  <si>
    <t>REAMS</t>
  </si>
  <si>
    <t>Regulatory</t>
  </si>
  <si>
    <t>PROC-4032</t>
  </si>
  <si>
    <t>HRA Business Plan Model</t>
  </si>
  <si>
    <t>3,500 PA</t>
  </si>
  <si>
    <t xml:space="preserve">Abovo Business Services Ltd </t>
  </si>
  <si>
    <t>70 Cadman Road 
Bridlington 
Easy Yorkshire
YO16 6YZ</t>
  </si>
  <si>
    <t>PROC-4057
PROC-4219</t>
  </si>
  <si>
    <t xml:space="preserve">Water coolers Hire-Moorlands House
Water cooler Hire - Buxton Town Hall </t>
  </si>
  <si>
    <t xml:space="preserve">Chevington Group </t>
  </si>
  <si>
    <t xml:space="preserve">Coconut house 
Hall Street 
Longmelford 
Suffolk 
</t>
  </si>
  <si>
    <t xml:space="preserve">Assets </t>
  </si>
  <si>
    <t>PROC-3775</t>
  </si>
  <si>
    <t xml:space="preserve">Insurance Services contract for High Peak and Staffordshire Moorlands </t>
  </si>
  <si>
    <t xml:space="preserve">Zurich Municipal </t>
  </si>
  <si>
    <t>3000B Parkway, Whiteley, Fareham</t>
  </si>
  <si>
    <t xml:space="preserve">PROC- SLA </t>
  </si>
  <si>
    <t xml:space="preserve">Local Government Area Partnership </t>
  </si>
  <si>
    <t xml:space="preserve">Contingency Planning </t>
  </si>
  <si>
    <t xml:space="preserve">Derbyshire County Council </t>
  </si>
  <si>
    <t>Health &amp; Safety</t>
  </si>
  <si>
    <t>PROC-SLA</t>
  </si>
  <si>
    <t xml:space="preserve">Staffordshire County Council </t>
  </si>
  <si>
    <t>PROC-4029</t>
  </si>
  <si>
    <t xml:space="preserve">SUBSCRIPTION </t>
  </si>
  <si>
    <t xml:space="preserve">DCP Online Renewals </t>
  </si>
  <si>
    <t>Rolling Agreement</t>
  </si>
  <si>
    <t xml:space="preserve">DCP Online renewals </t>
  </si>
  <si>
    <t xml:space="preserve">Regulatory </t>
  </si>
  <si>
    <t>HPBC10051</t>
  </si>
  <si>
    <t>IT - Licensing Software (System and licences)</t>
  </si>
  <si>
    <t>Software</t>
  </si>
  <si>
    <t>Lalpac - Extended 1 yr</t>
  </si>
  <si>
    <t>Lalpac Ltd</t>
  </si>
  <si>
    <t>Temple Court 8 The Causeway Chippenham SN15 3BT</t>
  </si>
  <si>
    <t>Transformation - ICT</t>
  </si>
  <si>
    <t>PROC-4066</t>
  </si>
  <si>
    <t>CCTV Public Realm Equipment upgrades and Maintenance Contract</t>
  </si>
  <si>
    <t>Services / Supplies</t>
  </si>
  <si>
    <t>Open View Security Solutions Ltd</t>
  </si>
  <si>
    <t>Open View House 
Chesham Close 
Romford 
RM7 7PJ</t>
  </si>
  <si>
    <t>PROC-4183</t>
  </si>
  <si>
    <t xml:space="preserve">Intranet Hosting and Support </t>
  </si>
  <si>
    <t>1+1
01/06/2021
01/06/2022</t>
  </si>
  <si>
    <t>Low Behold Marketing Services Ltd (prev Upbeat)</t>
  </si>
  <si>
    <t>2a Market Street, Carlisle, Cumbria CA3 8QJ</t>
  </si>
  <si>
    <t>PROC-2447</t>
  </si>
  <si>
    <t xml:space="preserve">PUBLIC to PUBLIC </t>
  </si>
  <si>
    <t xml:space="preserve">Employee support and Counselling Services </t>
  </si>
  <si>
    <t xml:space="preserve">North Staffordshire Combined Healthcare NHS Trust </t>
  </si>
  <si>
    <t>Staff Support &amp; Counselling Services 
Longton Cottage Hospital 
Upper Belgrave Road 
Longton
STOKE-ON-TRENT
ST3 4QX</t>
  </si>
  <si>
    <t>PROC-4186</t>
  </si>
  <si>
    <t xml:space="preserve">Ad Hoc Archaeology Support for Planning Applications </t>
  </si>
  <si>
    <t>Derbyshire County Council</t>
  </si>
  <si>
    <t xml:space="preserve">County Hall 
Matlock </t>
  </si>
  <si>
    <t xml:space="preserve">Regulatory Services - Planning </t>
  </si>
  <si>
    <t>PROC-4126</t>
  </si>
  <si>
    <t>Corporate Asset Property management information system</t>
  </si>
  <si>
    <t xml:space="preserve">2 yrs
</t>
  </si>
  <si>
    <t>Concerto Support Services Ltd</t>
  </si>
  <si>
    <t>Floors 1 &amp; 2 Main Street  Frodsham Cheshire WA6 7AB</t>
  </si>
  <si>
    <t>PROC-4080</t>
  </si>
  <si>
    <t xml:space="preserve">Contract Novated 29/03/23: Bartec Municipal Technologies Limited (1) High Peak Borough Council (2) Alliance Environmental Services Limited (3) </t>
  </si>
  <si>
    <t>Bartec Municipal Technologies Ltd</t>
  </si>
  <si>
    <t>Unit 9 Red rock Business Park Wilthorpe Road Barnsley S75 1JN</t>
  </si>
  <si>
    <t>Water Dispensers 
Fowl Church Depo A/c 105510
Biddulph Town Hall A/c 75941</t>
  </si>
  <si>
    <t>Supplies / Services</t>
  </si>
  <si>
    <t xml:space="preserve">Angel Springs T/a Water logic </t>
  </si>
  <si>
    <t>Angel Springs Ltd
T/a Water logic 
Shaw Road 
Wolverhampton 
WV10 9LE</t>
  </si>
  <si>
    <t xml:space="preserve">Various </t>
  </si>
  <si>
    <t>PROC-4329</t>
  </si>
  <si>
    <t>Webcasting Software 
SMDC Committees</t>
  </si>
  <si>
    <t>N/A</t>
  </si>
  <si>
    <t>Public-i</t>
  </si>
  <si>
    <t>5th Floor, Sheridan House, 112-116 Western Road, Brighton</t>
  </si>
  <si>
    <t>Member Services</t>
  </si>
  <si>
    <t>PROC-4400</t>
  </si>
  <si>
    <t xml:space="preserve">Best Value </t>
  </si>
  <si>
    <t xml:space="preserve">Sim cards for connections in Carelink emergency alarm units </t>
  </si>
  <si>
    <t xml:space="preserve">Vodafone </t>
  </si>
  <si>
    <t>Vodafone House 
The Connection 
Newbury 
Berkshire
RG14 2FN</t>
  </si>
  <si>
    <t>PROC-4308</t>
  </si>
  <si>
    <t>Purchase &amp; Service Maintenance  Specialist Horticulture Equipment</t>
  </si>
  <si>
    <t xml:space="preserve">F R Sharrock's </t>
  </si>
  <si>
    <t xml:space="preserve">Moss Lea Road 
Writington 
Wigan </t>
  </si>
  <si>
    <t>Operational Services AES</t>
  </si>
  <si>
    <t>WP 586</t>
  </si>
  <si>
    <t xml:space="preserve">Civil Contingency Unit </t>
  </si>
  <si>
    <t>WP 585</t>
  </si>
  <si>
    <t>PROC-4344</t>
  </si>
  <si>
    <t>Digital Customer Portal - IEG4 Limited - OneVu</t>
  </si>
  <si>
    <t>+1   22/02/2023
+1   22/02/2024</t>
  </si>
  <si>
    <t>IEG4 Ltd One Vu</t>
  </si>
  <si>
    <t>Queens Court Wilmslow Rd Alderley Edge Cheshire SK9 7QD</t>
  </si>
  <si>
    <t>PROC-4208</t>
  </si>
  <si>
    <t xml:space="preserve">Building Condition Surveys 
Phase 1 at 5 sites </t>
  </si>
  <si>
    <t>Oakleaf Group</t>
  </si>
  <si>
    <t>E1 8FA</t>
  </si>
  <si>
    <t>PROC-3596</t>
  </si>
  <si>
    <t>Utilities: Gas Supply</t>
  </si>
  <si>
    <t>Total Gas and Power</t>
  </si>
  <si>
    <t xml:space="preserve">Total Gas And Power 
55/57 High Street Red Hill 
Surrey </t>
  </si>
  <si>
    <t>PROC-4442</t>
  </si>
  <si>
    <t xml:space="preserve">Icon Training and assessment </t>
  </si>
  <si>
    <t xml:space="preserve">Icon Training and Assessment
Unit C4 Water fold Park
Bury 
Lancs
BL9 7BR
</t>
  </si>
  <si>
    <t xml:space="preserve">Assets Compliance </t>
  </si>
  <si>
    <t xml:space="preserve">ENDED </t>
  </si>
  <si>
    <t>PROC-4473</t>
  </si>
  <si>
    <t xml:space="preserve">Network Pen Testing 
IT Security Testing </t>
  </si>
  <si>
    <t>+1 30/09/2022
+1 30/09/2023</t>
  </si>
  <si>
    <t xml:space="preserve">MTI Technology Limited </t>
  </si>
  <si>
    <t>Saltire Court, 20 Castle Terrace, Edinburgh EH1F 2EG</t>
  </si>
  <si>
    <t>SC112019</t>
  </si>
  <si>
    <t>IT</t>
  </si>
  <si>
    <t>PROC-4120</t>
  </si>
  <si>
    <t xml:space="preserve">Works </t>
  </si>
  <si>
    <t>1+1</t>
  </si>
  <si>
    <t>LOT 1: The Casey Group 
LOT 2 : Elite Windows &amp; Doors 
             Glossop Glass &amp; Glazing 
LOT 3: Northern Glass Works</t>
  </si>
  <si>
    <t xml:space="preserve">Rydings Road
Rochdale 
Anncroft Rd 
Buxton 
Etherow Ind Estate 
Glossop
Manor Park Rd 
Glossop </t>
  </si>
  <si>
    <t>PROC-4282</t>
  </si>
  <si>
    <t>Bethell Construction Ltd</t>
  </si>
  <si>
    <t>Dane House 
Europa Park 
Stoneclough Road 
Kearsley 
Manchester 
M26 1GE</t>
  </si>
  <si>
    <t>PROC-4481</t>
  </si>
  <si>
    <t xml:space="preserve">Purchase of mower </t>
  </si>
  <si>
    <t>OUT OF CONTRACT</t>
  </si>
  <si>
    <t>PROC-4246</t>
  </si>
  <si>
    <t>FRAMEWORK (mini Comp)</t>
  </si>
  <si>
    <t>Bathroom Renewals (HRA)</t>
  </si>
  <si>
    <t>Sovini Group ltd</t>
  </si>
  <si>
    <t>Atlantic House, Dunnings Bridge Rd, Bootle L30 4TH</t>
  </si>
  <si>
    <t>PROC-4247</t>
  </si>
  <si>
    <t>Aids and Adaptations Bathrooms / wet rooms</t>
  </si>
  <si>
    <t>PROC-4196</t>
  </si>
  <si>
    <t>Arboricultural Services Framework</t>
  </si>
  <si>
    <t>Acorn Arboricultural Services
Ascent Tree Solutions
Bankswood Tree care Ltd
Hamps Valley Ltd
Idverde ltd
N&amp;J Tree Services Ltd
P Storer Tree services
P M Training ltd</t>
  </si>
  <si>
    <t xml:space="preserve">Various - Derbyshire and Staffordshire </t>
  </si>
  <si>
    <t>Development Control</t>
  </si>
  <si>
    <t>PROC-5083
PROC-4196</t>
  </si>
  <si>
    <t>Mini Comp</t>
  </si>
  <si>
    <t xml:space="preserve">Invasive Tree Shrub Clearance at Wetley Moor </t>
  </si>
  <si>
    <t xml:space="preserve">N&amp;J Tree Services </t>
  </si>
  <si>
    <t xml:space="preserve">Service Commissioning </t>
  </si>
  <si>
    <t>PROC-4278</t>
  </si>
  <si>
    <t xml:space="preserve">Telephone alarm line rental </t>
  </si>
  <si>
    <t>Telesis</t>
  </si>
  <si>
    <t>2 Thomas Holden St, Bolton, BL1 2QG.</t>
  </si>
  <si>
    <t>PROC-4184</t>
  </si>
  <si>
    <t xml:space="preserve">Stannah </t>
  </si>
  <si>
    <t>Watt Close, Andover, Hampshire, SP10 3SD</t>
  </si>
  <si>
    <t>PROC-4530</t>
  </si>
  <si>
    <t xml:space="preserve">Maintenance and Servicing of Carelink Equipment
Two Elements 
1. Data Transfer Management from incumbent 
2. Annual Licence requirements and equipment </t>
  </si>
  <si>
    <t xml:space="preserve">Customer Services </t>
  </si>
  <si>
    <t>J</t>
  </si>
  <si>
    <t>PROC-2257</t>
  </si>
  <si>
    <t>Hybrid Mail and Bulk Printing Services</t>
  </si>
  <si>
    <t>160,000 p/a</t>
  </si>
  <si>
    <t>PSL Print Mgmt. Ltd</t>
  </si>
  <si>
    <t>A59 Red Scar Business Park Longridge Road
Preston
Lancashire
PR2 5ND</t>
  </si>
  <si>
    <t>PROC-3617</t>
  </si>
  <si>
    <t xml:space="preserve">Electronic Purchasing Card Solution 
(ePCS) </t>
  </si>
  <si>
    <t xml:space="preserve">Finance </t>
  </si>
  <si>
    <t>PROC-4167</t>
  </si>
  <si>
    <t>MFD's Printers requirements for the Councils</t>
  </si>
  <si>
    <t xml:space="preserve">Ricoh </t>
  </si>
  <si>
    <t>800 Pavilion Drive 
Northampton
NN4 7YL</t>
  </si>
  <si>
    <t>PROC-4317</t>
  </si>
  <si>
    <t xml:space="preserve">Buxton Footfall Survey </t>
  </si>
  <si>
    <t>+1+1
31/03/2023</t>
  </si>
  <si>
    <t xml:space="preserve">Spring Board </t>
  </si>
  <si>
    <t>Libra House 
Sunrise Parkway
Milton Keynes
Bucks 
MK14 6PH</t>
  </si>
  <si>
    <t>PROC-4436</t>
  </si>
  <si>
    <t xml:space="preserve">CORPORATE CONTRACT
Personal Protective Equipment (PPE) and corporate work wear </t>
  </si>
  <si>
    <t xml:space="preserve">Goods </t>
  </si>
  <si>
    <t>1+1+1 yrs - up to 31/03/2025</t>
  </si>
  <si>
    <t xml:space="preserve">Accommodation Supplies </t>
  </si>
  <si>
    <t>Chichester Business Centre, Chichester St, Rochdale OL16 2AU</t>
  </si>
  <si>
    <t xml:space="preserve">Housing Repairs </t>
  </si>
  <si>
    <t xml:space="preserve">Staff Support and Counselling </t>
  </si>
  <si>
    <t xml:space="preserve">North Staffordshire Healthcare Trust </t>
  </si>
  <si>
    <t>Staff Support &amp; Counselling Service
Longton Cottage Hospital
Longton, Stoke-on-Trent
Staffordshire
ST3 4QX</t>
  </si>
  <si>
    <t>Human Resources</t>
  </si>
  <si>
    <t>PROC-4248</t>
  </si>
  <si>
    <t xml:space="preserve">Renuvo Limited </t>
  </si>
  <si>
    <t xml:space="preserve">Renuvo Limited
Unit 1, Kingsbury Link
Trinity Road
Tamworth
Staffs 
B78 2EX </t>
  </si>
  <si>
    <t>PROC-4599</t>
  </si>
  <si>
    <t>Glossop Halls Phase 2 Project management and  quantity surveying</t>
  </si>
  <si>
    <t>Focus Consultants 2010 LLP</t>
  </si>
  <si>
    <t>1 Pinnacle Way
Pride Park
Derby
dE24 6ZS</t>
  </si>
  <si>
    <t>OC357628</t>
  </si>
  <si>
    <t>PROC-4304</t>
  </si>
  <si>
    <t>MAND PSL ltd</t>
  </si>
  <si>
    <t>150 Eltham Hill
Greenwich
Greater London
SE9 5EA</t>
  </si>
  <si>
    <t>PROC-4462</t>
  </si>
  <si>
    <t>IT Managed Service Contract</t>
  </si>
  <si>
    <t>(1+1)</t>
  </si>
  <si>
    <t>Northgate Public Services (UK) Ltd</t>
  </si>
  <si>
    <t>1st Floor Imex Centre 575-599 Maxted Road Hemmel Hempstead Hertfordshire HP2 7DX</t>
  </si>
  <si>
    <t xml:space="preserve">PROC-3373 </t>
  </si>
  <si>
    <t xml:space="preserve">Credit Referencing, Person tracing, Residency checking </t>
  </si>
  <si>
    <t xml:space="preserve">Equifax </t>
  </si>
  <si>
    <t>6 Wellington Place Leeds LS1 4AP</t>
  </si>
  <si>
    <t>PROC-4688</t>
  </si>
  <si>
    <t xml:space="preserve">PSN Core Services </t>
  </si>
  <si>
    <t>31/02/2023</t>
  </si>
  <si>
    <t xml:space="preserve">Nominet Ltd </t>
  </si>
  <si>
    <t>NOMINET UK 
Minerva House Edmund Halley Road 
Oxford Science Park, Oxford
OX4 4DQ</t>
  </si>
  <si>
    <t>PROC-4683</t>
  </si>
  <si>
    <t xml:space="preserve">Single Source </t>
  </si>
  <si>
    <t>01/06/2021
01/08/2021</t>
  </si>
  <si>
    <t>31/05/2022
31/017/2024</t>
  </si>
  <si>
    <t>5,752
11,223</t>
  </si>
  <si>
    <t xml:space="preserve">Express Lift Company </t>
  </si>
  <si>
    <t xml:space="preserve">Chiswick Park, Building 5, Ground Floor, 566 Chiswick High Road, London, W4 5YF. </t>
  </si>
  <si>
    <t>PROC-4698</t>
  </si>
  <si>
    <t xml:space="preserve">Community Activator - Placed Based Working New Mills </t>
  </si>
  <si>
    <t xml:space="preserve">New Mills Volunteer Centre </t>
  </si>
  <si>
    <t>33-35 Union Road 
New Mills 
High Peak
Derbyshire 
Sk22 3FL</t>
  </si>
  <si>
    <t>PROC-4743</t>
  </si>
  <si>
    <t xml:space="preserve">Ten Year Engineers Inspection at Hales Hall 
</t>
  </si>
  <si>
    <t xml:space="preserve">Mott MacDonald Ltd </t>
  </si>
  <si>
    <t>Mott MacDonald House
8-10 Sydenham Road
Croydon
CR0 2EE</t>
  </si>
  <si>
    <t>PROC-4747</t>
  </si>
  <si>
    <t xml:space="preserve">Place Based Physical Activity Engagement 
Fairfield </t>
  </si>
  <si>
    <t xml:space="preserve">One Off </t>
  </si>
  <si>
    <t xml:space="preserve">Shift </t>
  </si>
  <si>
    <t>Unit 134 Coney Green Business Centre Wingfield View Clay Cross Chesterfield S45 9JW</t>
  </si>
  <si>
    <t>PROC-4770</t>
  </si>
  <si>
    <t>UC &amp; BEN PROCESSING</t>
  </si>
  <si>
    <t>SERVICES</t>
  </si>
  <si>
    <t>TEMPEST</t>
  </si>
  <si>
    <t xml:space="preserve">Tempest Resourcing Ltd, We work the monument, 6th floor, 51 Eastcheap, London </t>
  </si>
  <si>
    <t>REVENUES &amp; BENEFITS</t>
  </si>
  <si>
    <t>PROC-4700</t>
  </si>
  <si>
    <t>Developer Contributions SPD's</t>
  </si>
  <si>
    <t>Regional Enterprise (Re) Limited</t>
  </si>
  <si>
    <t>65 Gresham Street, London, EC2V 7NQ</t>
  </si>
  <si>
    <t>PROC-4669</t>
  </si>
  <si>
    <t xml:space="preserve">Hales Hall Water level Monitoring and Maintenance </t>
  </si>
  <si>
    <t xml:space="preserve">WSP Uk Limited </t>
  </si>
  <si>
    <t>71 Chancery Lane 
London 
WC2A 1AF</t>
  </si>
  <si>
    <t>01383511</t>
  </si>
  <si>
    <t>PROC-4053</t>
  </si>
  <si>
    <t xml:space="preserve">SGS Uk Limited </t>
  </si>
  <si>
    <t>Inward Way, Rossmore Business Park, Ellesmere Port, Cheshire, CH65 3EN</t>
  </si>
  <si>
    <t xml:space="preserve">Duct Clean </t>
  </si>
  <si>
    <t>1 Woodfield Road, Welwyn Garden City, Hertfordshire, AL7 1JQ</t>
  </si>
  <si>
    <t>PROC-4584</t>
  </si>
  <si>
    <t xml:space="preserve">Jackson &amp; Jacksons </t>
  </si>
  <si>
    <t>Live</t>
  </si>
  <si>
    <t>PROC-4791</t>
  </si>
  <si>
    <t>Single Source</t>
  </si>
  <si>
    <t xml:space="preserve">Hales hall - Emergency Planning </t>
  </si>
  <si>
    <t>services</t>
  </si>
  <si>
    <t xml:space="preserve">one off </t>
  </si>
  <si>
    <t>Mott Macdonald</t>
  </si>
  <si>
    <t>6-10 Sydenham Road, Croydon, Surrey CR0 2EE</t>
  </si>
  <si>
    <t>PROC-4731</t>
  </si>
  <si>
    <t xml:space="preserve">Public Realm Improvements 
Spring Gardens Buxton </t>
  </si>
  <si>
    <t xml:space="preserve">IBI group UK </t>
  </si>
  <si>
    <t>One Didsbury Point, 2 The Avenue, Manchester, M20 2EY</t>
  </si>
  <si>
    <t>PROC-4793</t>
  </si>
  <si>
    <t>To engage Haregate Community Centre to deliver a place based approach to tackling physical activity</t>
  </si>
  <si>
    <t>Service</t>
  </si>
  <si>
    <t xml:space="preserve">Haregate Community Centre </t>
  </si>
  <si>
    <t>46 Queens Drive, Leek Staffs ST13 6DJ</t>
  </si>
  <si>
    <t>PROC-4795</t>
  </si>
  <si>
    <t>Climate Change Pathway Analysis and Action Planning</t>
  </si>
  <si>
    <t>Anthesis Group</t>
  </si>
  <si>
    <t>Anthesis UK Ltd, Unit J Taper Studios, 175 Long Lane, Bermondsey, London, SE1 4GT</t>
  </si>
  <si>
    <t>PROC-4796</t>
  </si>
  <si>
    <t>PROC-4814</t>
  </si>
  <si>
    <t>Provision of E-tendering solution for HPBC and SMDC</t>
  </si>
  <si>
    <t xml:space="preserve">Proactis (Due North Ltd)
TET LIMITED T/A TRANS EUROPEAN TECHNOLOG
</t>
  </si>
  <si>
    <t>UNIT D9
FRIARSGATE BUSINESS PARK
7 WHITBY AVENUE
PARK ROYAL
LONDON
NW10 7SE</t>
  </si>
  <si>
    <t>Transformation &amp; OD ICT</t>
  </si>
  <si>
    <t>PROC-4746</t>
  </si>
  <si>
    <t>EFG Project LAD2 funding (MEH)</t>
  </si>
  <si>
    <t>WORKS</t>
  </si>
  <si>
    <t>Broadoak</t>
  </si>
  <si>
    <t>PROC-4806</t>
  </si>
  <si>
    <t xml:space="preserve">Treasury Services </t>
  </si>
  <si>
    <t xml:space="preserve">Link Treasury Services </t>
  </si>
  <si>
    <t>Link Treasury Services Limited of 6th Floor 65 Gresham Street London UK EC2V 7NQ</t>
  </si>
  <si>
    <t>PROC-4843</t>
  </si>
  <si>
    <t>Replacement of multi-climber Biddulph</t>
  </si>
  <si>
    <t xml:space="preserve">Wicksteed Leisure </t>
  </si>
  <si>
    <t>Wicksteed Leisure Ltd, Digby street, Kettering, Northants, NN16 8YJ</t>
  </si>
  <si>
    <t>PROC-4828</t>
  </si>
  <si>
    <t>Tender</t>
  </si>
  <si>
    <t>High Peak Housing and Economic Needs Assessment</t>
  </si>
  <si>
    <t>Nathaniel Lichfield and Partners</t>
  </si>
  <si>
    <t>Nathaniel Lichfield and Partners, 14 Regents Wharf, All Saints Street, London N1 9RL</t>
  </si>
  <si>
    <t>PROC-4845</t>
  </si>
  <si>
    <t>Digital Payment Solution - Car Parks</t>
  </si>
  <si>
    <t>Pay by Phone</t>
  </si>
  <si>
    <t>2nd Floor Bishops Court 
17A The Broadway 
Hatfield
UK 
AL9 5HZ</t>
  </si>
  <si>
    <t>PROC-4853</t>
  </si>
  <si>
    <t>ADVERT</t>
  </si>
  <si>
    <t>5yr Tourism Strategy - 
High Peak and Staffordshire Moorlands</t>
  </si>
  <si>
    <t xml:space="preserve">Blue Sail </t>
  </si>
  <si>
    <t>46 Jersey Street
Brighton BN2 9NU</t>
  </si>
  <si>
    <t>PROC-4859</t>
  </si>
  <si>
    <t>Quotes</t>
  </si>
  <si>
    <t>GPS based footfall plus high street data provision and monitoring data for Staffordshire Moorlands Towns</t>
  </si>
  <si>
    <t>One off</t>
  </si>
  <si>
    <t xml:space="preserve">Place Informatics Ltd </t>
  </si>
  <si>
    <t>Cotton Court Church Street Preston PR1 3BY</t>
  </si>
  <si>
    <t>PROC-2377</t>
  </si>
  <si>
    <t xml:space="preserve">Joint Venture </t>
  </si>
  <si>
    <t xml:space="preserve">Derbyshire Building Control Partnership </t>
  </si>
  <si>
    <t>[-] ongoing</t>
  </si>
  <si>
    <t>54,500 (p/a)</t>
  </si>
  <si>
    <t>Derbyshire Building control Partnership</t>
  </si>
  <si>
    <t>Dunston Innovation Centre
Dunston Road
Chesterfield
S41 8NG</t>
  </si>
  <si>
    <t>PROC-4754</t>
  </si>
  <si>
    <t xml:space="preserve">Stationery Supplies </t>
  </si>
  <si>
    <t>+1+1+1</t>
  </si>
  <si>
    <t xml:space="preserve">Banner Group Limited </t>
  </si>
  <si>
    <t>K House Sheffield Business Park Europa Link Sheffield South Yorkshire S9 1XU</t>
  </si>
  <si>
    <t>PROC-4881</t>
  </si>
  <si>
    <t>OD Consultancy</t>
  </si>
  <si>
    <t>Camburg Collective</t>
  </si>
  <si>
    <t>15 Marroway Weston, Turnville, Aylesbury HP22 5TQ</t>
  </si>
  <si>
    <t>Transformation HR</t>
  </si>
  <si>
    <t>PROC-4883</t>
  </si>
  <si>
    <t>Climate Change Animated Explainer Videos</t>
  </si>
  <si>
    <t>Be Inspired Media and Education Ltd</t>
  </si>
  <si>
    <t>Annexe, Elmsmere Court, Blackhills Lane, Fairwood, Swansea, SA2 7JN</t>
  </si>
  <si>
    <t>Communities and Climate Change</t>
  </si>
  <si>
    <t>PROC-4892</t>
  </si>
  <si>
    <t>Resident Engagement Support</t>
  </si>
  <si>
    <t>TPAS</t>
  </si>
  <si>
    <t>Trafford Plaza, 73 Seymour Grove, Manchester, M16 0LD</t>
  </si>
  <si>
    <t>PROC-4115</t>
  </si>
  <si>
    <t>Water Sample - Risk Assessments</t>
  </si>
  <si>
    <t>RH Environmental</t>
  </si>
  <si>
    <t>PO Box 59, Llandysul, Ceredigion SA44 5WX</t>
  </si>
  <si>
    <t>Regulatory Services  Env Health</t>
  </si>
  <si>
    <t>PROC-4950</t>
  </si>
  <si>
    <t xml:space="preserve">Chapel re-generation Shop Window Grants </t>
  </si>
  <si>
    <t xml:space="preserve">Chapel-en-le-Frith Parish Council </t>
  </si>
  <si>
    <t>Town Hall, Market Street, Chapel-en-le-frith, High Peak, SK23 0HP</t>
  </si>
  <si>
    <t>PROC-4826</t>
  </si>
  <si>
    <t xml:space="preserve">EV Charging consultancy Support </t>
  </si>
  <si>
    <t xml:space="preserve">Staffordshire County Council  </t>
  </si>
  <si>
    <t>Staffordshire County Council of 2 Staffordshire Place Tipping Street Stafford ST16 2DH</t>
  </si>
  <si>
    <t>PROC-4831</t>
  </si>
  <si>
    <t>FRAMEWORK CCN</t>
  </si>
  <si>
    <t xml:space="preserve">Novation of contract dated1 April 2018 and subsequent deed of variation dated 3 May 2022 between Liberty Gas Group Limited (1) and High Peak Borough Council (2) - novation executed 08/02/23 between Liberty Gas Group Limited (1) High Peak Borough Council  (2) Alliance Norse Limited (3) of 280 Fifers Lane Norwich NR6 6EQ </t>
  </si>
  <si>
    <t>Liberty Gas Ltd</t>
  </si>
  <si>
    <t>PROC-4860</t>
  </si>
  <si>
    <t>Adullham Homes</t>
  </si>
  <si>
    <t>Walter Moore House, 34 Dudley Street, West Bromwich, West Midlands, B70 9LS</t>
  </si>
  <si>
    <t>PROC-4861</t>
  </si>
  <si>
    <t xml:space="preserve">Single Persons Housing Project and Tenancy Sustainment Officer </t>
  </si>
  <si>
    <t>PROC-4878</t>
  </si>
  <si>
    <t xml:space="preserve">Email Security 
</t>
  </si>
  <si>
    <t>VIPRE Security Limited</t>
  </si>
  <si>
    <t>Innovation Centre 
Innovation Way 
Keele 
Staffordshire 
ST5 5NT</t>
  </si>
  <si>
    <t>PROC-4959</t>
  </si>
  <si>
    <t xml:space="preserve">Planning Application Service Support Framework </t>
  </si>
  <si>
    <t xml:space="preserve">1. Planning Angel Ltd 
2.Terra Quest 
3. DC Planning Consultancy </t>
  </si>
  <si>
    <t>1.Planning Angel - BENNETT BROOKS, NORTHWICH, CW8 4EE
2. TerraQuest, Quayside Tower, 252 – 260 Broad Street, Birmingham. B1 2HF
3. 14b High Street, Eccleshall, Staffordshire
ST21 6BZ</t>
  </si>
  <si>
    <t>PROC-4999</t>
  </si>
  <si>
    <t>Buxton HAZ - Appointment of Architect: Reinstatement of damaged Urn</t>
  </si>
  <si>
    <t>One-off</t>
  </si>
  <si>
    <t>Bench Architects</t>
  </si>
  <si>
    <t>23 Terrace Road, 
Buxton, 
Derbyshire, 
SK17 6DU</t>
  </si>
  <si>
    <t>PROC-5023</t>
  </si>
  <si>
    <t>Water level alarm monitoring and maintenance Hales Hall Reservoir</t>
  </si>
  <si>
    <t>Mountbatten House, 
Basing View, 
Basingstoke, 
Hampshire 
RG21 4HJ</t>
  </si>
  <si>
    <t>PROC-5037</t>
  </si>
  <si>
    <t>A Plan for Nature (High Peak)</t>
  </si>
  <si>
    <t>Derbyshire Wildlife Trust</t>
  </si>
  <si>
    <t>Sandy Hill, 
Middleton, Matlock, 
Derbyshire, 
DE4 4LR</t>
  </si>
  <si>
    <t>PROC-5038</t>
  </si>
  <si>
    <t>A Plan for Nature (Staffordshire Moorlands)</t>
  </si>
  <si>
    <t>The Wolseley Centre, Wolseley Bridge, Stafford, ST17 0WT</t>
  </si>
  <si>
    <t>PROC-4727</t>
  </si>
  <si>
    <t>Levelling Up Fund Project Development and Business Case submissions
Inclusion of Cheadle Bid Application support LUF</t>
  </si>
  <si>
    <t>Variation 
£49,225
New TCV = 
£168,838</t>
  </si>
  <si>
    <t xml:space="preserve">Mutual Ventures </t>
  </si>
  <si>
    <t>2-6 Boundary Row, London, SE1 8HP</t>
  </si>
  <si>
    <t>PROC-5279</t>
  </si>
  <si>
    <t>Payroll Services HP and SM</t>
  </si>
  <si>
    <t>Stoke on Trent City Council</t>
  </si>
  <si>
    <t xml:space="preserve">Stoke On Trent City Council </t>
  </si>
  <si>
    <t xml:space="preserve">Finance Mainstream </t>
  </si>
  <si>
    <t xml:space="preserve">East Midlands Law Share </t>
  </si>
  <si>
    <t xml:space="preserve">Anthony Collins Solicitors 
Bevan Brittan LLP
Browne Jacobson 
Chapstick Solicitors LLP
DWF Law 
Freeth LLP
Geldard's LLP
Sharpe Pritchard LLP
Trowlers &amp; Hamlins LLP 
Wrightmans LLP </t>
  </si>
  <si>
    <t>PROC-4991</t>
  </si>
  <si>
    <t xml:space="preserve">Mobile Telephones Contract </t>
  </si>
  <si>
    <t xml:space="preserve">Daisy Communications Limited </t>
  </si>
  <si>
    <t>Daisy House, 
Lindred Road Business Park, Nelson, 
Lancashire, 
BB9 5SR</t>
  </si>
  <si>
    <t>PROC-4990</t>
  </si>
  <si>
    <t>Collection and Banking of Income and Internal Mail Courier Services</t>
  </si>
  <si>
    <t>Buxton &amp; High Peak Security Services Ltd</t>
  </si>
  <si>
    <t>Waterswallows Industrial Estate Buxton Derbyshire SK17 7JB</t>
  </si>
  <si>
    <t>PROC-4812</t>
  </si>
  <si>
    <t xml:space="preserve">Main Contractor Glossop Market Hall and civic buildings Redevelopment </t>
  </si>
  <si>
    <t xml:space="preserve">F Parkinson Limited </t>
  </si>
  <si>
    <t>F Parkinson Limited 
50 Mowbray Drive 
Blackpool 
Lancashire 
FY3 7UN</t>
  </si>
  <si>
    <t>HPB C</t>
  </si>
  <si>
    <t>PROC-4924</t>
  </si>
  <si>
    <t xml:space="preserve">Tender </t>
  </si>
  <si>
    <t xml:space="preserve">No </t>
  </si>
  <si>
    <t>0264322</t>
  </si>
  <si>
    <t>PROC-5054</t>
  </si>
  <si>
    <t xml:space="preserve">Services for Buxton Haz Scheme </t>
  </si>
  <si>
    <t xml:space="preserve">TDR Heritage </t>
  </si>
  <si>
    <t>Grosvenor House 
11st Pauls Square 
Birmingham
B3 1RB</t>
  </si>
  <si>
    <t>PROC-5054
PROC-5303</t>
  </si>
  <si>
    <t xml:space="preserve">Extended Services for Buxton Haz Scheme </t>
  </si>
  <si>
    <t>PROC-5000</t>
  </si>
  <si>
    <t xml:space="preserve">Appointment of accredited conservation professional </t>
  </si>
  <si>
    <t>PPN</t>
  </si>
  <si>
    <t xml:space="preserve">Legal advice and attendance at planning committees and Brief </t>
  </si>
  <si>
    <t xml:space="preserve">AF Brookes &amp; Company Solicitors </t>
  </si>
  <si>
    <t>Valley House 
12 Hartshill Road 
Stoke on Trent 
Staffordshire
ST4 7QU</t>
  </si>
  <si>
    <t xml:space="preserve">Legal </t>
  </si>
  <si>
    <t>PROC-5079</t>
  </si>
  <si>
    <t>Support with the review of the Local Council Tax Support Scheme</t>
  </si>
  <si>
    <t>ACS Consultancy &amp; Training Support</t>
  </si>
  <si>
    <t>PROC-4352</t>
  </si>
  <si>
    <t xml:space="preserve">Children's Rides and Amusements Concession - Manor Park </t>
  </si>
  <si>
    <t>Supply</t>
  </si>
  <si>
    <t>1 yr</t>
  </si>
  <si>
    <t>Bramhall's Amusements</t>
  </si>
  <si>
    <t>30 Hallstead's, Dove Holes, Derbyshire SK17 8BJ</t>
  </si>
  <si>
    <t>PROC-4874</t>
  </si>
  <si>
    <t>Magnet Ltd</t>
  </si>
  <si>
    <t>Allington Way Yarm Road Business Park Darlington DL1 4XT</t>
  </si>
  <si>
    <t>PROC-5048</t>
  </si>
  <si>
    <t xml:space="preserve">Framework </t>
  </si>
  <si>
    <t>Fleet replacement (AES)
Street Sweeper Purchase -</t>
  </si>
  <si>
    <t xml:space="preserve">Supplies </t>
  </si>
  <si>
    <t>Stock Sweepers Ltd</t>
  </si>
  <si>
    <t>Innovation House
speculation Road
Cinderford
Gloustershire</t>
  </si>
  <si>
    <t>PROC-5047</t>
  </si>
  <si>
    <t xml:space="preserve">HPBC Waste (AES) Fleet replacements
Purchase of two RCVs - </t>
  </si>
  <si>
    <t>200339
188,663</t>
  </si>
  <si>
    <t>Dennis Eagle
Motus Commercial Ltd</t>
  </si>
  <si>
    <t>various</t>
  </si>
  <si>
    <t>PROC-5014</t>
  </si>
  <si>
    <t>QUOTES</t>
  </si>
  <si>
    <t xml:space="preserve">PSIAS External Quality Assessment </t>
  </si>
  <si>
    <t xml:space="preserve">Business Risk Solutions </t>
  </si>
  <si>
    <t>MCH House 
21 Bailey Drive 
Gillinham Business Park 
Kent 
ME8 0PZ</t>
  </si>
  <si>
    <t xml:space="preserve">Audit </t>
  </si>
  <si>
    <t>PROC-4983</t>
  </si>
  <si>
    <t>Novation</t>
  </si>
  <si>
    <t>Wright Build Limited</t>
  </si>
  <si>
    <t>Preston Road 
Grimsargh Preston 
Lancashire 
PR2 5SD</t>
  </si>
  <si>
    <t>PROC-5040</t>
  </si>
  <si>
    <t>Nutrient Neutrality Mitigation Strategy and Action Plan</t>
  </si>
  <si>
    <t xml:space="preserve">Service </t>
  </si>
  <si>
    <t xml:space="preserve">Haskoning </t>
  </si>
  <si>
    <t>Business Park, 
Westpoint, 
Peterborough 
PE2 6FZ</t>
  </si>
  <si>
    <t xml:space="preserve">Development Services </t>
  </si>
  <si>
    <t>PROC-5263</t>
  </si>
  <si>
    <t xml:space="preserve">Dinting Vale Variability 
Independent assessment of viability </t>
  </si>
  <si>
    <t xml:space="preserve">Bruton Knowles </t>
  </si>
  <si>
    <t>Olympus House 
Olympus Park
QUEDGELEY
GLOUCESTER
GL2 4NF</t>
  </si>
  <si>
    <t>PROC-5265</t>
  </si>
  <si>
    <t xml:space="preserve">Buckingham Hotel Appeal 
Written and hearing </t>
  </si>
  <si>
    <t xml:space="preserve">Matthew Goodman's </t>
  </si>
  <si>
    <t>PROC-5264</t>
  </si>
  <si>
    <t xml:space="preserve">QUOTES </t>
  </si>
  <si>
    <t xml:space="preserve">Hollincross Heritage Consultant 
</t>
  </si>
  <si>
    <t xml:space="preserve">Asset Heritage </t>
  </si>
  <si>
    <t>PROC-5266</t>
  </si>
  <si>
    <t xml:space="preserve">Hollincross Hearing 
Written and Verbal Evidence - Arbocultural 
</t>
  </si>
  <si>
    <t>Rob Keyzor</t>
  </si>
  <si>
    <t>PROC-5269</t>
  </si>
  <si>
    <t xml:space="preserve">Buckingham Hotel 
Structural Engineer </t>
  </si>
  <si>
    <t xml:space="preserve">Thomasons </t>
  </si>
  <si>
    <t>PROC-5152</t>
  </si>
  <si>
    <t xml:space="preserve">Planning Performance Agreement </t>
  </si>
  <si>
    <t xml:space="preserve">White Peak Planning </t>
  </si>
  <si>
    <t>White Peak Planning limited 20 Pasonage Road, Manchester M20 4PE</t>
  </si>
  <si>
    <t>PROC-5065</t>
  </si>
  <si>
    <t xml:space="preserve">Consultancy Support 
Local Council Tax Reduction </t>
  </si>
  <si>
    <t xml:space="preserve">ACS Consultancy </t>
  </si>
  <si>
    <t>Joint Venture</t>
  </si>
  <si>
    <t>Joint Venture company - Waste, Grounds and Street Scene Operational Services
Alliance Environmental Services Ltd</t>
  </si>
  <si>
    <t>Alliance Environmental Services Ltd
Subsidiary Company of HPBC SMDC and Cheshire East Councils</t>
  </si>
  <si>
    <t>PROC-5277</t>
  </si>
  <si>
    <t xml:space="preserve">Grantfinder - IDOX </t>
  </si>
  <si>
    <t xml:space="preserve">Grant Finder </t>
  </si>
  <si>
    <t xml:space="preserve">Finance Section 
First Floor 
THE GROSVENOR BUILDING
72 GORDON STREET
GLASGOW
G1 3RS
</t>
  </si>
  <si>
    <t xml:space="preserve">Communities &amp; Climate change </t>
  </si>
  <si>
    <t>PROC-5072</t>
  </si>
  <si>
    <t>HR and OD Consultancy</t>
  </si>
  <si>
    <t>Camburg Collective Limited of</t>
  </si>
  <si>
    <t xml:space="preserve"> The Oaks 3 Village Road West Kirby Wirral CH48 3JN</t>
  </si>
  <si>
    <t xml:space="preserve">Organisational development and Transformation </t>
  </si>
  <si>
    <t xml:space="preserve">PROC-5075 
</t>
  </si>
  <si>
    <t xml:space="preserve">Digital Transformation Strategy </t>
  </si>
  <si>
    <t xml:space="preserve">Socitim </t>
  </si>
  <si>
    <t>Socitm Advisory Limited of 8a Bassett Court Grange Park Northampton NN4 5EZ</t>
  </si>
  <si>
    <t>PROC-4185</t>
  </si>
  <si>
    <t>15/08/2022
05/09/2022</t>
  </si>
  <si>
    <t>14/08/2023
24/11/2023</t>
  </si>
  <si>
    <t xml:space="preserve">Curti Lifts </t>
  </si>
  <si>
    <t>Hunters Park Avenue
Clayton
Bradford
West Yorkshire
BD14 6TG</t>
  </si>
  <si>
    <t>PROC-4963</t>
  </si>
  <si>
    <t xml:space="preserve">Alliance Contracting solutions </t>
  </si>
  <si>
    <t>Sidings Road 
Lowmoor Business Park 
Kirkby in Ashfield 
Notts 
NG17 7JZ</t>
  </si>
  <si>
    <t>08968681</t>
  </si>
  <si>
    <t>PROC-5213</t>
  </si>
  <si>
    <t xml:space="preserve">Taxal Edge Planning Enquiry - Witness Enforcement Evidence </t>
  </si>
  <si>
    <t xml:space="preserve">Didsbury Business Centre, 
137 Barlow Moor Road, Manchester 
M20 2PW
</t>
  </si>
  <si>
    <t>PROC-5090</t>
  </si>
  <si>
    <t xml:space="preserve">Cut and remove vegetation from Buffer strips at Cecilly Brook, Cheadle </t>
  </si>
  <si>
    <t>A1 Tree and Garden Care</t>
  </si>
  <si>
    <t xml:space="preserve">8 Cambell Avenue 
Leek 
ST13 5RP </t>
  </si>
  <si>
    <t>PROC-5151</t>
  </si>
  <si>
    <t xml:space="preserve">Move More Strategy Design </t>
  </si>
  <si>
    <t xml:space="preserve">Box  Creative </t>
  </si>
  <si>
    <t>110 Duffield Road
Little Eaton
Derby
DE21 5DU</t>
  </si>
  <si>
    <t xml:space="preserve">Sole trader </t>
  </si>
  <si>
    <t>PROC-5272</t>
  </si>
  <si>
    <t xml:space="preserve">PPA - Planning application processing re SMDC/2022/0249 </t>
  </si>
  <si>
    <t xml:space="preserve">Urban Imprints </t>
  </si>
  <si>
    <t>16-18 Park Green 
Macclesfield
Cheshire 
SK11 7NA</t>
  </si>
  <si>
    <t>PROC-5002</t>
  </si>
  <si>
    <t>LAD3 Affordable Warmth Programme</t>
  </si>
  <si>
    <t>E-ON</t>
  </si>
  <si>
    <t>PROC-5066</t>
  </si>
  <si>
    <t xml:space="preserve">Simmondley and Jodrell Road Play Area Refurbishment Project </t>
  </si>
  <si>
    <t xml:space="preserve">Kompan </t>
  </si>
  <si>
    <t xml:space="preserve">Serenity House 
Shirwell Crescent
Furzton Lake 
Milton Keynes 
MK4 1GA </t>
  </si>
  <si>
    <t>Contract Variation to P5066</t>
  </si>
  <si>
    <t xml:space="preserve">One off </t>
  </si>
  <si>
    <t>PROC-5278</t>
  </si>
  <si>
    <t>Consultation and Social media monitoring</t>
  </si>
  <si>
    <t>Zen City</t>
  </si>
  <si>
    <t>Carlebach 20, Tel Aviv,
Israel, 6473005</t>
  </si>
  <si>
    <t>PROC-5210</t>
  </si>
  <si>
    <t>Moneystone Quarry Application SMD/2019/0664: Peer Review of Additional Information</t>
  </si>
  <si>
    <t xml:space="preserve">Wardell Armstrong </t>
  </si>
  <si>
    <t>PROC-5160</t>
  </si>
  <si>
    <t>Alton Towers PPA SMD/2022/0556</t>
  </si>
  <si>
    <t xml:space="preserve">Summary Line - ID on Cross Check not on CR </t>
  </si>
  <si>
    <t>PROC-5301</t>
  </si>
  <si>
    <t xml:space="preserve">Dinting Vale QS Application Professional support </t>
  </si>
  <si>
    <t>Townsend and Renaudon</t>
  </si>
  <si>
    <t xml:space="preserve">Development services </t>
  </si>
  <si>
    <t>PROC-5308</t>
  </si>
  <si>
    <t xml:space="preserve">Tree Management Software </t>
  </si>
  <si>
    <t>RA Information Systems 
System Name: Ezy Tree</t>
  </si>
  <si>
    <t xml:space="preserve">RA House
9-10 The Bridge, Beresford Way
Chesterfield
East Midlands
S41 9FG
England
</t>
  </si>
  <si>
    <t xml:space="preserve"> 02254852</t>
  </si>
  <si>
    <t xml:space="preserve">Transformation ICT </t>
  </si>
  <si>
    <t>PROC-5315</t>
  </si>
  <si>
    <t>Purchase of notice boards for displays in sheltered accommodations</t>
  </si>
  <si>
    <t xml:space="preserve">XL Displays </t>
  </si>
  <si>
    <t>38-39 Manasty Road
Orton Southgate
Peterborough
PE2 6UP</t>
  </si>
  <si>
    <t>07389460</t>
  </si>
  <si>
    <t xml:space="preserve">Health and safety </t>
  </si>
  <si>
    <t>PROC-5140</t>
  </si>
  <si>
    <t xml:space="preserve">Car Parking Machines, 
Machine Maintenance &amp; 
Back Office Systems </t>
  </si>
  <si>
    <t>48000000
51000000</t>
  </si>
  <si>
    <t>24/03/2026
24/03/2027</t>
  </si>
  <si>
    <t xml:space="preserve">Flow Bird smart city UK Ltd </t>
  </si>
  <si>
    <t>Discovery Court, 551-553 Wallisdown Road, Bournemouth, BH12 5AG</t>
  </si>
  <si>
    <t>PROC-5140b</t>
  </si>
  <si>
    <t xml:space="preserve">BEST VALUE </t>
  </si>
  <si>
    <t xml:space="preserve">PSP Provider </t>
  </si>
  <si>
    <t>PROC-5080</t>
  </si>
  <si>
    <t xml:space="preserve">Hot Lane MUGA works </t>
  </si>
  <si>
    <t xml:space="preserve">Priestwood Vision Limited </t>
  </si>
  <si>
    <t>Priestwood Vision Limited
Priestwood Farm
Lodge Lane
Kedleston
Derby
DE22  5JP</t>
  </si>
  <si>
    <t>08754299</t>
  </si>
  <si>
    <t>PROC-5282</t>
  </si>
  <si>
    <t xml:space="preserve">SLA </t>
  </si>
  <si>
    <t>Animal Welfare Inspections 
(LAIA)</t>
  </si>
  <si>
    <t>1) 01.04.2023-31.03.24
2) 01.04.2024 - 31.03.25
3) 01.04.2025 - 31.03.26</t>
  </si>
  <si>
    <t>Environmental Health</t>
  </si>
  <si>
    <t xml:space="preserve">Epitaph System </t>
  </si>
  <si>
    <t>EDGE SYSTEMS LTD</t>
  </si>
  <si>
    <t>Enterprise House 
Courtaulds Way 
Coventry 
CV6 5VX</t>
  </si>
  <si>
    <t>08045131</t>
  </si>
  <si>
    <t>admin@edgeIT.co.uk</t>
  </si>
  <si>
    <t>PROC-5389</t>
  </si>
  <si>
    <t>PPA - Planning application processing re SMDC/2022/0592</t>
  </si>
  <si>
    <t xml:space="preserve">Urban Imprint </t>
  </si>
  <si>
    <t>16-18 Park Green 
Macclesfield 
Cheshire 
SK11 7NA</t>
  </si>
  <si>
    <t>PROC-5355</t>
  </si>
  <si>
    <t xml:space="preserve">ASB Specialist Advice - Support Services </t>
  </si>
  <si>
    <t xml:space="preserve">Mallard Consultancy </t>
  </si>
  <si>
    <t xml:space="preserve">33 West Wood Road 
Bawtry 
Doncaster 
DN10 6XB </t>
  </si>
  <si>
    <t xml:space="preserve">Communities and Climate change </t>
  </si>
  <si>
    <t>PROC-5356</t>
  </si>
  <si>
    <t>Leek Markets LUF project - Pre construction design / Project Mgmt.
Access Agreement UK Leisure Framework</t>
  </si>
  <si>
    <t>Alliance Leisure Services Ltd</t>
  </si>
  <si>
    <t>The Quadrant, Aztec West, Bristol BS32 4AQ</t>
  </si>
  <si>
    <t>PROC-5344</t>
  </si>
  <si>
    <t xml:space="preserve">Leisure LUF Project - Biddulph Valley LC
Pre construction Design RIBA stage 2 and PM
Access Agreement UK Leisure Framework </t>
  </si>
  <si>
    <t>PROC-5345</t>
  </si>
  <si>
    <t>Leisure LUF Project - Brough Park Leek
Pre Construction Design - RIBA Stage 1 and PM
Access Agreement UK Leisure Framework</t>
  </si>
  <si>
    <t>PROC-5357</t>
  </si>
  <si>
    <t xml:space="preserve">Public Sector Decarbonisation Scheme Biddulph Valley LC - Pre-Construction / design
Access Agreement UK Leisure Framework
 </t>
  </si>
  <si>
    <t>The Quadrant, 
Aztec West, 
Bristol 
BS32 4AQ</t>
  </si>
  <si>
    <t>PROC-5322</t>
  </si>
  <si>
    <t xml:space="preserve">Particulate Monitors </t>
  </si>
  <si>
    <t xml:space="preserve">Earth Sense </t>
  </si>
  <si>
    <t>92 Corporation Road 
Leicester
England
LE4 5SP</t>
  </si>
  <si>
    <t>PROC-5260</t>
  </si>
  <si>
    <t xml:space="preserve">Perimeter footpath works 
Birchall </t>
  </si>
  <si>
    <t>Keble Heath construction Ltd.,</t>
  </si>
  <si>
    <t>61 Brick Kiln lane,
Parkhouse Ind. Estate,
Chesterton,
Newcastle Under Lyme
ST 5 7AS</t>
  </si>
  <si>
    <t>SLM (Software License Management)</t>
  </si>
  <si>
    <t xml:space="preserve">Snow Software </t>
  </si>
  <si>
    <t>Snow Software Ltd
The Capitol Building Oldbury Bracknell
Berkshire RG12 8FZ United Kingdom</t>
  </si>
  <si>
    <t>SMCD</t>
  </si>
  <si>
    <t>PROC-5461</t>
  </si>
  <si>
    <t>LUF - Nicholson Institute Design  Access Agreement UK Leisure framework</t>
  </si>
  <si>
    <t>PROC-5453</t>
  </si>
  <si>
    <t xml:space="preserve">Place Shaping Theory of Change Project - Consultancy </t>
  </si>
  <si>
    <t>PROC-5450</t>
  </si>
  <si>
    <t>LUF Leek Projects Consultancy Support Mutual Ventures</t>
  </si>
  <si>
    <t>SMCDC</t>
  </si>
  <si>
    <t>PROC-5319</t>
  </si>
  <si>
    <t>Support for growing the local social economy(UKSPF SM E26) Support for investment in capacity building (UKSPF SM E11)</t>
  </si>
  <si>
    <t xml:space="preserve">Support Staffordshire </t>
  </si>
  <si>
    <t>Civic Centre
Riverside 
Staffordshire 
ST16 3AQ</t>
  </si>
  <si>
    <t>PROC-5428</t>
  </si>
  <si>
    <t>QUOTE</t>
  </si>
  <si>
    <t xml:space="preserve">High and Medium tree risk assessments </t>
  </si>
  <si>
    <t xml:space="preserve">Galley Tree Consultancy 
Jon Coe Tree Consultants </t>
  </si>
  <si>
    <t>Galley Tree 
41 Studfield Rd, Sheffield S6 4ST
13 Green Oak Road, Totley, Sheffield S17 4FP</t>
  </si>
  <si>
    <t>PROC-5118</t>
  </si>
  <si>
    <t xml:space="preserve">High Peak Strategic Flood Risk Assessment </t>
  </si>
  <si>
    <t xml:space="preserve">JBA 
Jeremy Benn Associates Limited </t>
  </si>
  <si>
    <t>1 Broughton Park, Old Lane North, Broughton, Skipton, North Yorkshire BD23 3FD</t>
  </si>
  <si>
    <t>03246693</t>
  </si>
  <si>
    <t>PROC-5451</t>
  </si>
  <si>
    <t xml:space="preserve">Vehicle Tracking </t>
  </si>
  <si>
    <t xml:space="preserve">Total Mobile </t>
  </si>
  <si>
    <t xml:space="preserve">Total mobile Limited
c/o Gary Adams
Pilot Point, 21 Clarendon Road
Belfast
BT1 3BG
(Cloud Dialogs 48660/00) </t>
  </si>
  <si>
    <t xml:space="preserve">Housing tenancy services </t>
  </si>
  <si>
    <t>PROC-5490</t>
  </si>
  <si>
    <t xml:space="preserve">Purchase of Quad Bike </t>
  </si>
  <si>
    <t>Vale Engineering York LTD</t>
  </si>
  <si>
    <t>Moore Farm 
MOOR MONKTON
York
YO26 8JA</t>
  </si>
  <si>
    <t>PROC-5423</t>
  </si>
  <si>
    <t>PROC-6454</t>
  </si>
  <si>
    <t>PPA SMD2022.0249</t>
  </si>
  <si>
    <t>16-18 Park Green 
Macclesfield 
SK11 7NA</t>
  </si>
  <si>
    <t>PROC-5286</t>
  </si>
  <si>
    <t xml:space="preserve">Fly Tipping Intervention </t>
  </si>
  <si>
    <t>Wireless CCTV Ltd</t>
  </si>
  <si>
    <t>Wireless CCTV Ltd,
Charles Babbage House,
Kingsway Business Park, Rochdale, OL16 4NW</t>
  </si>
  <si>
    <t>Communities and climate change</t>
  </si>
  <si>
    <t>PROC-5318</t>
  </si>
  <si>
    <t>Flexible Display Panels</t>
  </si>
  <si>
    <t xml:space="preserve">Flexibitions Ltd </t>
  </si>
  <si>
    <t>FleXibitions Ltd
Unit 9 Ultramax Business Park
Millfield Road
Wakefield
West Yorkshire
WF4 5FF</t>
  </si>
  <si>
    <t>PROC-5509</t>
  </si>
  <si>
    <t xml:space="preserve">Interim appointment of regen officer </t>
  </si>
  <si>
    <t xml:space="preserve">PCN Regeneration Ltd </t>
  </si>
  <si>
    <t>PCN Regeneration Ltd 
55Newcastle Road, 
Leek, Staffordshire 
ST13 5RT</t>
  </si>
  <si>
    <t xml:space="preserve">Regeneration </t>
  </si>
  <si>
    <t>PROC-5520</t>
  </si>
  <si>
    <t xml:space="preserve">HBAP Work Book Audit </t>
  </si>
  <si>
    <t>S D Rawson</t>
  </si>
  <si>
    <t>1 DALEBROOK 
BELGRAVE ROAD
SHEFFIELD
S10 3JJ</t>
  </si>
  <si>
    <t xml:space="preserve">Revenues and Benefits </t>
  </si>
  <si>
    <t>PROC-5515</t>
  </si>
  <si>
    <t xml:space="preserve">Interim Housing strategic Officer </t>
  </si>
  <si>
    <t xml:space="preserve">Michael Page </t>
  </si>
  <si>
    <t xml:space="preserve">3rd Floor Wellinton House 
20 Queensmere 
Slough 
SL1 1DB </t>
  </si>
  <si>
    <t>HR</t>
  </si>
  <si>
    <t>PROC-5517</t>
  </si>
  <si>
    <t>Creative video production, podcasts and stills photography</t>
  </si>
  <si>
    <t xml:space="preserve">Blanc Creative Ltd </t>
  </si>
  <si>
    <t>?</t>
  </si>
  <si>
    <t>PROC-5513</t>
  </si>
  <si>
    <t xml:space="preserve">Fuel Interceptor cleaning </t>
  </si>
  <si>
    <t xml:space="preserve">Drainage Consultants </t>
  </si>
  <si>
    <t>CLEARWATER HOUSE
UNIT 20A
NEWBY ROAD IND ESTATE
HAZEL GROVE
SK7 5DA</t>
  </si>
  <si>
    <t>PROC-5329</t>
  </si>
  <si>
    <t xml:space="preserve">Intranet &amp; Procurement Workflow Solution </t>
  </si>
  <si>
    <t xml:space="preserve">Invotra Consulting Ta Invuse </t>
  </si>
  <si>
    <t>129 High Street 
Guildford 
Surrey 
GU1 3AA</t>
  </si>
  <si>
    <t xml:space="preserve">Transformation </t>
  </si>
  <si>
    <t>PROC-5388</t>
  </si>
  <si>
    <t>Leisure Project Consultancy FMG</t>
  </si>
  <si>
    <t xml:space="preserve">FMG Consultancy Ltd </t>
  </si>
  <si>
    <t xml:space="preserve">Market Square 
Congleton 
Cheshire
CW12 1ET </t>
  </si>
  <si>
    <t xml:space="preserve">Commissioning </t>
  </si>
  <si>
    <t>PROC-5425</t>
  </si>
  <si>
    <t xml:space="preserve">Generator for power outages  </t>
  </si>
  <si>
    <t xml:space="preserve">Aggreko </t>
  </si>
  <si>
    <t>Lomondgate
Stirline Road 
Dumbarton 
G823 RG</t>
  </si>
  <si>
    <t>PROC-5346</t>
  </si>
  <si>
    <t>UKSPF Visitor Economy Services â€“ High Peak (UKSPF E8 &amp; E17)</t>
  </si>
  <si>
    <t>East Midlands Chamber Ltd T/a Visit Peak District and Derbyshire</t>
  </si>
  <si>
    <r>
      <t xml:space="preserve">High Peak Borough Council and Staffordshire Moorlands District Council 
Working together as a Strategic Alliance 
</t>
    </r>
    <r>
      <rPr>
        <b/>
        <sz val="10"/>
        <color theme="1"/>
        <rFont val="Arial"/>
        <family val="2"/>
      </rPr>
      <t xml:space="preserve">JOINT CONTRACTS REGISTER </t>
    </r>
  </si>
  <si>
    <r>
      <t xml:space="preserve">Parking Pay and Display - Machine Maintenance 
</t>
    </r>
    <r>
      <rPr>
        <sz val="10"/>
        <rFont val="Arial"/>
        <family val="2"/>
      </rPr>
      <t>(Interim arrangement - 30 day rolling contract -  to cover new machine replacement programme)</t>
    </r>
  </si>
  <si>
    <r>
      <t xml:space="preserve">Capita Treasury Solutions Ltd
</t>
    </r>
    <r>
      <rPr>
        <i/>
        <sz val="10"/>
        <rFont val="Arial"/>
        <family val="2"/>
      </rPr>
      <t>NAME CHANGE</t>
    </r>
    <r>
      <rPr>
        <sz val="10"/>
        <rFont val="Arial"/>
        <family val="2"/>
      </rPr>
      <t xml:space="preserve">
Link Group: Treasury solutions Limited </t>
    </r>
  </si>
  <si>
    <r>
      <t xml:space="preserve">Gas Servicing and solid Fuel service contract 
</t>
    </r>
    <r>
      <rPr>
        <b/>
        <sz val="10"/>
        <color rgb="FFFF0000"/>
        <rFont val="Arial"/>
        <family val="2"/>
      </rPr>
      <t xml:space="preserve">(NOVATION TO NORSE) </t>
    </r>
  </si>
  <si>
    <r>
      <t>31/03/2022
Deed of variation applied for 1+1 yrs
Extended until</t>
    </r>
    <r>
      <rPr>
        <b/>
        <sz val="10"/>
        <rFont val="Arial"/>
        <family val="2"/>
      </rPr>
      <t xml:space="preserve"> 31/03/23</t>
    </r>
    <r>
      <rPr>
        <sz val="10"/>
        <rFont val="Arial"/>
        <family val="2"/>
      </rPr>
      <t xml:space="preserve"> (first ext)</t>
    </r>
  </si>
  <si>
    <r>
      <t xml:space="preserve">Works Schedule Software/ 
Mobile Working transfer data to PDA's
</t>
    </r>
    <r>
      <rPr>
        <b/>
        <sz val="10"/>
        <color rgb="FFFF0000"/>
        <rFont val="Arial"/>
        <family val="2"/>
      </rPr>
      <t xml:space="preserve">
(NOVATION TO NORSE????)</t>
    </r>
  </si>
  <si>
    <r>
      <t xml:space="preserve">Collective Software - 
Licence and Support Agreement
</t>
    </r>
    <r>
      <rPr>
        <b/>
        <sz val="10"/>
        <color rgb="FFFF0000"/>
        <rFont val="Arial"/>
        <family val="2"/>
      </rPr>
      <t xml:space="preserve">NOVATED TO ALLIANCE ENVIRONMENTAL SERVICES LTD </t>
    </r>
  </si>
  <si>
    <r>
      <t xml:space="preserve">Gas Servicing audits on housing stock 
</t>
    </r>
    <r>
      <rPr>
        <b/>
        <sz val="10"/>
        <color rgb="FFFF0000"/>
        <rFont val="Arial"/>
        <family val="2"/>
      </rPr>
      <t>(NOVATION TO NORSE??)</t>
    </r>
  </si>
  <si>
    <r>
      <t xml:space="preserve">Windows and Doors 
Capital Programme and Repairs and Maintenance requirements 
</t>
    </r>
    <r>
      <rPr>
        <b/>
        <sz val="10"/>
        <color rgb="FFFF0000"/>
        <rFont val="Arial"/>
        <family val="2"/>
      </rPr>
      <t>(NOVATION TO NORSE??)</t>
    </r>
  </si>
  <si>
    <r>
      <t xml:space="preserve">Car Park re surfacing 
</t>
    </r>
    <r>
      <rPr>
        <b/>
        <sz val="10"/>
        <color rgb="FFFF0000"/>
        <rFont val="Arial"/>
        <family val="2"/>
      </rPr>
      <t>(NOVATION TO NORSE??)</t>
    </r>
  </si>
  <si>
    <r>
      <t xml:space="preserve">Residential Stair lifts 
Lot 1 Installations 
Lot 2 Service &amp; Maintenance
</t>
    </r>
    <r>
      <rPr>
        <b/>
        <sz val="10"/>
        <color rgb="FFFF0000"/>
        <rFont val="Arial"/>
        <family val="2"/>
      </rPr>
      <t xml:space="preserve">
(NOVATION TO NORSE) </t>
    </r>
  </si>
  <si>
    <r>
      <t xml:space="preserve">Central Heating and Boiler replacements HRA 2021/22
</t>
    </r>
    <r>
      <rPr>
        <b/>
        <sz val="10"/>
        <color rgb="FFFF0000"/>
        <rFont val="Arial"/>
        <family val="2"/>
      </rPr>
      <t>CONTRACT NOVATION TO NORSE</t>
    </r>
  </si>
  <si>
    <r>
      <t xml:space="preserve">HRA Passenger Lifts - Design Consultancy
</t>
    </r>
    <r>
      <rPr>
        <b/>
        <sz val="10"/>
        <color rgb="FFFF0000"/>
        <rFont val="Arial"/>
        <family val="2"/>
      </rPr>
      <t xml:space="preserve">
CONTRACT NOVATION TO NORSE </t>
    </r>
  </si>
  <si>
    <r>
      <t xml:space="preserve">Maintenance, service, and emergency call outs for through floor lifts 
</t>
    </r>
    <r>
      <rPr>
        <b/>
        <sz val="10"/>
        <color rgb="FFFF0000"/>
        <rFont val="Arial"/>
        <family val="2"/>
      </rPr>
      <t>CONTRACT NOVATION TO NORSE</t>
    </r>
  </si>
  <si>
    <r>
      <t xml:space="preserve">Asbestos 
LOT 1 - Surveys and Samples 
</t>
    </r>
    <r>
      <rPr>
        <b/>
        <sz val="10"/>
        <color rgb="FFFF0000"/>
        <rFont val="Arial"/>
        <family val="2"/>
      </rPr>
      <t xml:space="preserve">
CONTRACT NOVATION TO NORSE</t>
    </r>
  </si>
  <si>
    <r>
      <t xml:space="preserve">Asbestos 
LOT 2 - Removal 
</t>
    </r>
    <r>
      <rPr>
        <b/>
        <sz val="10"/>
        <color rgb="FFFF0000"/>
        <rFont val="Arial"/>
        <family val="2"/>
      </rPr>
      <t>CONTRACT NOVATION TO NORSE</t>
    </r>
  </si>
  <si>
    <r>
      <t xml:space="preserve">Replacement of external Render to council Houses 
</t>
    </r>
    <r>
      <rPr>
        <b/>
        <sz val="10"/>
        <color rgb="FFFF0000"/>
        <rFont val="Arial"/>
        <family val="2"/>
      </rPr>
      <t>CONTRACT NOVATION TO NORSE??</t>
    </r>
    <r>
      <rPr>
        <b/>
        <sz val="10"/>
        <rFont val="Arial"/>
        <family val="2"/>
      </rPr>
      <t xml:space="preserve">
</t>
    </r>
  </si>
  <si>
    <r>
      <t xml:space="preserve">Gas Servicing and Maintenance 
(Housing) 
DEED of VARIATION </t>
    </r>
    <r>
      <rPr>
        <b/>
        <sz val="10"/>
        <color rgb="FFFF0000"/>
        <rFont val="Arial"/>
        <family val="2"/>
      </rPr>
      <t xml:space="preserve">NOVATED TO ALLIANCE NORSE LTD
</t>
    </r>
  </si>
  <si>
    <r>
      <t xml:space="preserve">Gamesley Car Parks and Hardstanding's works 
</t>
    </r>
    <r>
      <rPr>
        <b/>
        <sz val="10"/>
        <color rgb="FFFF0000"/>
        <rFont val="Arial"/>
        <family val="2"/>
      </rPr>
      <t xml:space="preserve">(NOVATION to Norse) </t>
    </r>
  </si>
  <si>
    <r>
      <t xml:space="preserve">HRA Kitchen Units and Associated supplies 
</t>
    </r>
    <r>
      <rPr>
        <b/>
        <sz val="10"/>
        <color rgb="FFFF0000"/>
        <rFont val="Arial"/>
        <family val="2"/>
      </rPr>
      <t>NOVATED TO ALLIANCE NORSE LTD</t>
    </r>
  </si>
  <si>
    <r>
      <t xml:space="preserve">Bathrooms and Wet rooms HRA 22/23
</t>
    </r>
    <r>
      <rPr>
        <b/>
        <sz val="10"/>
        <color rgb="FFFF0000"/>
        <rFont val="Arial"/>
        <family val="2"/>
      </rPr>
      <t>NOVATED TO ALLIANCE NORSE LTD</t>
    </r>
  </si>
  <si>
    <r>
      <t xml:space="preserve">Installation of Passenger lifts at various locations in the High Peak Sheltered living accommodation 
</t>
    </r>
    <r>
      <rPr>
        <b/>
        <sz val="10"/>
        <color rgb="FFFF0000"/>
        <rFont val="Arial"/>
        <family val="2"/>
      </rPr>
      <t xml:space="preserve">(NOVATION to Norse) </t>
    </r>
  </si>
  <si>
    <r>
      <t xml:space="preserve">Loop road and footpath re surfacing 
</t>
    </r>
    <r>
      <rPr>
        <b/>
        <sz val="10"/>
        <color rgb="FFFF0000"/>
        <rFont val="Arial"/>
        <family val="2"/>
      </rPr>
      <t>(NOVATION to Norse)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</si>
</sst>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0"/>
      <color rgb="FF333333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131">
    <xf numFmtId="0" fontId="0" fillId="0" borderId="0" xfId="0"/>
    <xf numFmtId="43" fontId="6" fillId="0" borderId="2" xfId="1" applyFont="1" applyFill="1" applyBorder="1" applyAlignment="1">
      <alignment horizontal="left" vertical="top" wrapText="1"/>
    </xf>
    <xf numFmtId="43" fontId="7" fillId="0" borderId="2" xfId="1" applyFont="1" applyFill="1" applyBorder="1" applyAlignment="1">
      <alignment horizontal="left" vertical="top" wrapText="1"/>
    </xf>
    <xf numFmtId="43" fontId="6" fillId="0" borderId="2" xfId="1" applyFont="1" applyFill="1" applyBorder="1" applyAlignment="1">
      <alignment horizontal="left" vertical="top"/>
    </xf>
    <xf numFmtId="43" fontId="6" fillId="0" borderId="3" xfId="1" applyFont="1" applyFill="1" applyBorder="1" applyAlignment="1">
      <alignment horizontal="left" vertical="top"/>
    </xf>
    <xf numFmtId="43" fontId="9" fillId="0" borderId="2" xfId="1" applyFont="1" applyFill="1" applyBorder="1" applyAlignment="1">
      <alignment horizontal="left" vertical="top"/>
    </xf>
    <xf numFmtId="43" fontId="6" fillId="0" borderId="2" xfId="1" applyFont="1" applyFill="1" applyBorder="1" applyAlignment="1">
      <alignment horizontal="right" vertical="top"/>
    </xf>
    <xf numFmtId="43" fontId="6" fillId="0" borderId="2" xfId="1" applyFont="1" applyFill="1" applyBorder="1" applyAlignment="1">
      <alignment vertical="top" wrapText="1"/>
    </xf>
    <xf numFmtId="43" fontId="6" fillId="0" borderId="2" xfId="1" applyFont="1" applyFill="1" applyBorder="1" applyAlignment="1">
      <alignment vertical="top"/>
    </xf>
    <xf numFmtId="43" fontId="6" fillId="0" borderId="5" xfId="1" applyFont="1" applyFill="1" applyBorder="1" applyAlignment="1">
      <alignment horizontal="left" vertical="top"/>
    </xf>
    <xf numFmtId="43" fontId="3" fillId="0" borderId="2" xfId="1" applyFont="1" applyFill="1" applyBorder="1" applyAlignment="1">
      <alignment horizontal="left" vertical="top"/>
    </xf>
    <xf numFmtId="43" fontId="6" fillId="0" borderId="9" xfId="1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3" fontId="3" fillId="0" borderId="0" xfId="1" applyFont="1" applyFill="1" applyAlignment="1">
      <alignment horizontal="left" vertical="top"/>
    </xf>
    <xf numFmtId="43" fontId="3" fillId="0" borderId="0" xfId="1" applyFont="1" applyFill="1" applyAlignment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43" fontId="5" fillId="0" borderId="2" xfId="1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17" fontId="6" fillId="0" borderId="2" xfId="0" applyNumberFormat="1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top" wrapText="1"/>
    </xf>
    <xf numFmtId="17" fontId="7" fillId="0" borderId="2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164" fontId="6" fillId="0" borderId="2" xfId="3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left" vertical="top" wrapText="1"/>
    </xf>
    <xf numFmtId="17" fontId="3" fillId="0" borderId="2" xfId="0" applyNumberFormat="1" applyFont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 indent="1"/>
    </xf>
    <xf numFmtId="14" fontId="6" fillId="0" borderId="2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43" fontId="3" fillId="0" borderId="3" xfId="1" applyFont="1" applyFill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2" xfId="0" quotePrefix="1" applyFont="1" applyBorder="1" applyAlignment="1">
      <alignment horizontal="left" vertical="top"/>
    </xf>
    <xf numFmtId="49" fontId="6" fillId="0" borderId="2" xfId="0" applyNumberFormat="1" applyFont="1" applyBorder="1" applyAlignment="1">
      <alignment horizontal="left" vertical="top" wrapText="1"/>
    </xf>
    <xf numFmtId="0" fontId="3" fillId="0" borderId="2" xfId="0" quotePrefix="1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14" fontId="9" fillId="0" borderId="2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49" fontId="9" fillId="0" borderId="2" xfId="0" applyNumberFormat="1" applyFont="1" applyBorder="1" applyAlignment="1">
      <alignment horizontal="left" vertical="top" wrapText="1"/>
    </xf>
    <xf numFmtId="0" fontId="5" fillId="0" borderId="2" xfId="0" quotePrefix="1" applyFont="1" applyBorder="1" applyAlignment="1">
      <alignment horizontal="left" vertical="top" wrapText="1"/>
    </xf>
    <xf numFmtId="0" fontId="6" fillId="0" borderId="2" xfId="0" quotePrefix="1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 applyProtection="1">
      <alignment vertical="top" wrapText="1"/>
      <protection hidden="1"/>
    </xf>
    <xf numFmtId="14" fontId="6" fillId="0" borderId="2" xfId="0" applyNumberFormat="1" applyFont="1" applyBorder="1" applyAlignment="1">
      <alignment horizontal="right" vertical="top" wrapText="1"/>
    </xf>
    <xf numFmtId="14" fontId="6" fillId="0" borderId="2" xfId="0" applyNumberFormat="1" applyFont="1" applyBorder="1" applyAlignment="1">
      <alignment horizontal="center" vertical="top" wrapText="1"/>
    </xf>
    <xf numFmtId="17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 applyProtection="1">
      <alignment vertical="top" wrapText="1"/>
      <protection hidden="1"/>
    </xf>
    <xf numFmtId="0" fontId="5" fillId="0" borderId="2" xfId="0" applyFont="1" applyBorder="1" applyAlignment="1">
      <alignment vertical="top"/>
    </xf>
    <xf numFmtId="0" fontId="9" fillId="0" borderId="2" xfId="0" quotePrefix="1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5" fillId="0" borderId="5" xfId="0" applyFont="1" applyBorder="1" applyAlignment="1">
      <alignment horizontal="left" vertical="top" wrapText="1"/>
    </xf>
    <xf numFmtId="14" fontId="6" fillId="0" borderId="5" xfId="0" applyNumberFormat="1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49" fontId="6" fillId="0" borderId="5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14" fontId="6" fillId="0" borderId="2" xfId="0" quotePrefix="1" applyNumberFormat="1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14" fontId="3" fillId="0" borderId="9" xfId="0" applyNumberFormat="1" applyFont="1" applyBorder="1" applyAlignment="1">
      <alignment horizontal="left" vertical="top"/>
    </xf>
    <xf numFmtId="0" fontId="3" fillId="0" borderId="9" xfId="0" applyFont="1" applyBorder="1" applyAlignment="1">
      <alignment horizontal="left" vertical="top" wrapText="1"/>
    </xf>
    <xf numFmtId="43" fontId="3" fillId="0" borderId="9" xfId="1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14" fontId="6" fillId="0" borderId="9" xfId="0" applyNumberFormat="1" applyFont="1" applyBorder="1" applyAlignment="1">
      <alignment horizontal="left" vertical="top"/>
    </xf>
    <xf numFmtId="49" fontId="6" fillId="0" borderId="9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17" fontId="6" fillId="0" borderId="9" xfId="0" applyNumberFormat="1" applyFont="1" applyBorder="1" applyAlignment="1">
      <alignment horizontal="left" vertical="top"/>
    </xf>
    <xf numFmtId="17" fontId="6" fillId="0" borderId="9" xfId="0" applyNumberFormat="1" applyFont="1" applyBorder="1" applyAlignment="1">
      <alignment horizontal="left" vertical="top" wrapText="1"/>
    </xf>
    <xf numFmtId="14" fontId="6" fillId="0" borderId="9" xfId="0" applyNumberFormat="1" applyFont="1" applyBorder="1" applyAlignment="1">
      <alignment horizontal="left" vertical="top" wrapText="1"/>
    </xf>
    <xf numFmtId="14" fontId="3" fillId="0" borderId="9" xfId="0" applyNumberFormat="1" applyFont="1" applyBorder="1" applyAlignment="1">
      <alignment horizontal="left" vertical="top" wrapText="1"/>
    </xf>
    <xf numFmtId="43" fontId="3" fillId="0" borderId="9" xfId="1" applyFont="1" applyFill="1" applyBorder="1" applyAlignment="1">
      <alignment horizontal="left" vertical="top"/>
    </xf>
    <xf numFmtId="0" fontId="14" fillId="0" borderId="2" xfId="0" applyFont="1" applyBorder="1" applyAlignment="1">
      <alignment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vertical="top" wrapText="1"/>
    </xf>
    <xf numFmtId="0" fontId="3" fillId="0" borderId="9" xfId="0" quotePrefix="1" applyFont="1" applyBorder="1" applyAlignment="1">
      <alignment horizontal="left" vertical="top"/>
    </xf>
    <xf numFmtId="0" fontId="4" fillId="0" borderId="9" xfId="0" quotePrefix="1" applyFont="1" applyBorder="1" applyAlignment="1">
      <alignment horizontal="left" vertical="top"/>
    </xf>
    <xf numFmtId="0" fontId="11" fillId="0" borderId="2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9" fillId="0" borderId="9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 wrapText="1"/>
    </xf>
    <xf numFmtId="14" fontId="9" fillId="0" borderId="9" xfId="0" applyNumberFormat="1" applyFont="1" applyBorder="1" applyAlignment="1">
      <alignment horizontal="left" vertical="top"/>
    </xf>
    <xf numFmtId="43" fontId="9" fillId="0" borderId="9" xfId="1" applyFont="1" applyFill="1" applyBorder="1" applyAlignment="1">
      <alignment horizontal="left" vertical="top"/>
    </xf>
    <xf numFmtId="49" fontId="9" fillId="0" borderId="9" xfId="0" applyNumberFormat="1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4" fillId="0" borderId="2" xfId="0" quotePrefix="1" applyFont="1" applyBorder="1" applyAlignment="1">
      <alignment horizontal="left" vertical="top"/>
    </xf>
    <xf numFmtId="0" fontId="2" fillId="0" borderId="2" xfId="2" applyFill="1" applyBorder="1" applyAlignment="1" applyProtection="1">
      <alignment horizontal="left" vertical="top" wrapText="1"/>
    </xf>
    <xf numFmtId="0" fontId="13" fillId="0" borderId="2" xfId="0" applyFont="1" applyBorder="1" applyAlignment="1">
      <alignment vertical="top"/>
    </xf>
    <xf numFmtId="0" fontId="13" fillId="0" borderId="2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16" fillId="0" borderId="2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</cellXfs>
  <cellStyles count="4">
    <cellStyle name="Comma" xfId="1" builtinId="3"/>
    <cellStyle name="Comma 2" xfId="3" xr:uid="{D73F1F2C-E59B-4C3E-9D49-233709CAF8CC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68035</xdr:rowOff>
    </xdr:from>
    <xdr:to>
      <xdr:col>5</xdr:col>
      <xdr:colOff>615723</xdr:colOff>
      <xdr:row>7</xdr:row>
      <xdr:rowOff>136071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526F43A-65C0-40FD-9163-00D1AF2B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955"/>
          <a:ext cx="2360703" cy="90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705305</xdr:colOff>
      <xdr:row>3</xdr:row>
      <xdr:rowOff>113294</xdr:rowOff>
    </xdr:from>
    <xdr:to>
      <xdr:col>7</xdr:col>
      <xdr:colOff>689429</xdr:colOff>
      <xdr:row>7</xdr:row>
      <xdr:rowOff>144893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1B27A75-D61F-403E-A37C-5A0B42BA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0285" y="616214"/>
          <a:ext cx="2247264" cy="869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udson, Donna" id="{DA98BDFD-ABC0-49E5-8819-D295C9CE37AC}" userId="S::DonnaH@highpeak.gov.uk::83668e13-eea7-4b9b-93f3-8ec3859e8546" providerId="AD"/>
  <person displayName="Hallworth, Elaine" id="{FBC5FDDA-C9E2-4C93-83F8-CB9835C43C89}" userId="S::ElaineH@highpeak.gov.uk::20430316-f152-4697-b2c4-cf17a36c064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54" dT="2022-12-15T15:10:12.02" personId="{DA98BDFD-ABC0-49E5-8819-D295C9CE37AC}" id="{A5632FC0-EFDF-4143-BAD7-713CE9E1BEF6}">
    <text xml:space="preserve">SA - Special Arrangement 
Election due May 23 procurement process will commence post election to renew by 01/11/23 </text>
  </threadedComment>
  <threadedComment ref="M102" dT="2022-04-26T10:03:44.24" personId="{FBC5FDDA-C9E2-4C93-83F8-CB9835C43C89}" id="{FFA5B3CE-3E71-4A23-BC8F-B701DE02949A}">
    <text>dates incorrect - service only put in place until March 2022 not sept - OUT OF CONTRACT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admin@edgeIT.co.uk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DDECD-5EE5-443E-8D83-6E42EBCD4613}">
  <dimension ref="A1:W241"/>
  <sheetViews>
    <sheetView tabSelected="1" zoomScale="70" zoomScaleNormal="70" workbookViewId="0">
      <selection activeCell="H251" sqref="H251"/>
    </sheetView>
  </sheetViews>
  <sheetFormatPr defaultRowHeight="14.4" x14ac:dyDescent="0.3"/>
  <cols>
    <col min="1" max="1" width="2.44140625" customWidth="1"/>
    <col min="2" max="3" width="3" customWidth="1"/>
    <col min="4" max="4" width="6.33203125" customWidth="1"/>
    <col min="8" max="8" width="38.44140625" customWidth="1"/>
    <col min="10" max="10" width="12.33203125" customWidth="1"/>
    <col min="11" max="11" width="13.6640625" customWidth="1"/>
    <col min="12" max="13" width="11.44140625" customWidth="1"/>
    <col min="14" max="14" width="18.5546875" customWidth="1"/>
    <col min="15" max="15" width="12" customWidth="1"/>
    <col min="16" max="16" width="15.33203125" customWidth="1"/>
    <col min="17" max="17" width="17.77734375" customWidth="1"/>
    <col min="18" max="18" width="36.109375" customWidth="1"/>
    <col min="22" max="22" width="21.5546875" customWidth="1"/>
  </cols>
  <sheetData>
    <row r="1" spans="1:23" x14ac:dyDescent="0.3">
      <c r="A1" s="125" t="s">
        <v>1024</v>
      </c>
      <c r="B1" s="126"/>
      <c r="C1" s="126"/>
      <c r="D1" s="126"/>
      <c r="E1" s="126"/>
      <c r="F1" s="127"/>
      <c r="G1" s="126"/>
      <c r="H1" s="125"/>
      <c r="I1" s="126"/>
      <c r="J1" s="126"/>
      <c r="K1" s="126"/>
      <c r="L1" s="126"/>
      <c r="M1" s="126"/>
      <c r="N1" s="126"/>
      <c r="O1" s="125"/>
      <c r="P1" s="14"/>
      <c r="Q1" s="12"/>
      <c r="R1" s="12"/>
      <c r="S1" s="13"/>
      <c r="T1" s="13"/>
      <c r="U1" s="13"/>
      <c r="V1" s="12"/>
      <c r="W1" s="13"/>
    </row>
    <row r="2" spans="1:23" x14ac:dyDescent="0.3">
      <c r="A2" s="126"/>
      <c r="B2" s="126"/>
      <c r="C2" s="126"/>
      <c r="D2" s="126"/>
      <c r="E2" s="126"/>
      <c r="F2" s="127"/>
      <c r="G2" s="126"/>
      <c r="H2" s="125"/>
      <c r="I2" s="126"/>
      <c r="J2" s="126"/>
      <c r="K2" s="126"/>
      <c r="L2" s="126"/>
      <c r="M2" s="126"/>
      <c r="N2" s="126"/>
      <c r="O2" s="125"/>
      <c r="P2" s="14"/>
      <c r="Q2" s="12"/>
      <c r="R2" s="12"/>
      <c r="S2" s="13"/>
      <c r="T2" s="13"/>
      <c r="U2" s="13"/>
      <c r="V2" s="12"/>
      <c r="W2" s="13"/>
    </row>
    <row r="3" spans="1:23" x14ac:dyDescent="0.3">
      <c r="A3" s="126"/>
      <c r="B3" s="126"/>
      <c r="C3" s="126"/>
      <c r="D3" s="126"/>
      <c r="E3" s="126"/>
      <c r="F3" s="127"/>
      <c r="G3" s="126"/>
      <c r="H3" s="125"/>
      <c r="I3" s="126"/>
      <c r="J3" s="126"/>
      <c r="K3" s="126"/>
      <c r="L3" s="126"/>
      <c r="M3" s="126"/>
      <c r="N3" s="126"/>
      <c r="O3" s="125"/>
      <c r="P3" s="14"/>
      <c r="Q3" s="15"/>
      <c r="R3" s="12"/>
      <c r="S3" s="13"/>
      <c r="T3" s="13"/>
      <c r="U3" s="13"/>
      <c r="V3" s="12"/>
      <c r="W3" s="13"/>
    </row>
    <row r="4" spans="1:23" x14ac:dyDescent="0.3">
      <c r="A4" s="126"/>
      <c r="B4" s="126"/>
      <c r="C4" s="126"/>
      <c r="D4" s="126"/>
      <c r="E4" s="126"/>
      <c r="F4" s="127"/>
      <c r="G4" s="126"/>
      <c r="H4" s="125"/>
      <c r="I4" s="126"/>
      <c r="J4" s="126"/>
      <c r="K4" s="126"/>
      <c r="L4" s="126"/>
      <c r="M4" s="126"/>
      <c r="N4" s="126"/>
      <c r="O4" s="125"/>
      <c r="P4" s="13"/>
      <c r="Q4" s="13"/>
      <c r="R4" s="13"/>
      <c r="S4" s="13"/>
      <c r="T4" s="13"/>
      <c r="U4" s="13"/>
      <c r="V4" s="12"/>
      <c r="W4" s="13"/>
    </row>
    <row r="5" spans="1:23" x14ac:dyDescent="0.3">
      <c r="A5" s="126"/>
      <c r="B5" s="126"/>
      <c r="C5" s="126"/>
      <c r="D5" s="126"/>
      <c r="E5" s="126"/>
      <c r="F5" s="127"/>
      <c r="G5" s="126"/>
      <c r="H5" s="125"/>
      <c r="I5" s="126"/>
      <c r="J5" s="126"/>
      <c r="K5" s="126"/>
      <c r="L5" s="126"/>
      <c r="M5" s="126"/>
      <c r="N5" s="126"/>
      <c r="O5" s="125"/>
      <c r="P5" s="13"/>
      <c r="Q5" s="13"/>
      <c r="R5" s="13"/>
      <c r="S5" s="13"/>
      <c r="T5" s="13"/>
      <c r="U5" s="13"/>
      <c r="V5" s="12"/>
      <c r="W5" s="13"/>
    </row>
    <row r="6" spans="1:23" x14ac:dyDescent="0.3">
      <c r="A6" s="126"/>
      <c r="B6" s="126"/>
      <c r="C6" s="126"/>
      <c r="D6" s="126"/>
      <c r="E6" s="126"/>
      <c r="F6" s="127"/>
      <c r="G6" s="126"/>
      <c r="H6" s="125"/>
      <c r="I6" s="126"/>
      <c r="J6" s="126"/>
      <c r="K6" s="126"/>
      <c r="L6" s="126"/>
      <c r="M6" s="126"/>
      <c r="N6" s="126"/>
      <c r="O6" s="125"/>
      <c r="P6" s="14"/>
      <c r="Q6" s="12"/>
      <c r="R6" s="12"/>
      <c r="S6" s="13"/>
      <c r="T6" s="13"/>
      <c r="U6" s="13"/>
      <c r="V6" s="12"/>
      <c r="W6" s="13"/>
    </row>
    <row r="7" spans="1:23" x14ac:dyDescent="0.3">
      <c r="A7" s="126"/>
      <c r="B7" s="126"/>
      <c r="C7" s="126"/>
      <c r="D7" s="126"/>
      <c r="E7" s="126"/>
      <c r="F7" s="127"/>
      <c r="G7" s="126"/>
      <c r="H7" s="125"/>
      <c r="I7" s="126"/>
      <c r="J7" s="126"/>
      <c r="K7" s="126"/>
      <c r="L7" s="126"/>
      <c r="M7" s="126"/>
      <c r="N7" s="126"/>
      <c r="O7" s="125"/>
      <c r="P7" s="14"/>
      <c r="Q7" s="12"/>
      <c r="R7" s="12"/>
      <c r="S7" s="13"/>
      <c r="T7" s="13"/>
      <c r="U7" s="13"/>
      <c r="V7" s="12"/>
      <c r="W7" s="13"/>
    </row>
    <row r="8" spans="1:23" x14ac:dyDescent="0.3">
      <c r="A8" s="128"/>
      <c r="B8" s="128"/>
      <c r="C8" s="128"/>
      <c r="D8" s="128"/>
      <c r="E8" s="128"/>
      <c r="F8" s="129"/>
      <c r="G8" s="128"/>
      <c r="H8" s="130"/>
      <c r="I8" s="128"/>
      <c r="J8" s="128"/>
      <c r="K8" s="128"/>
      <c r="L8" s="128"/>
      <c r="M8" s="128"/>
      <c r="N8" s="128"/>
      <c r="O8" s="130"/>
      <c r="P8" s="14"/>
      <c r="Q8" s="12"/>
      <c r="R8" s="12"/>
      <c r="S8" s="13"/>
      <c r="T8" s="13"/>
      <c r="U8" s="13"/>
      <c r="V8" s="12"/>
      <c r="W8" s="13"/>
    </row>
    <row r="9" spans="1:23" ht="66" x14ac:dyDescent="0.3">
      <c r="A9" s="16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6" t="s">
        <v>8</v>
      </c>
      <c r="J9" s="16" t="s">
        <v>9</v>
      </c>
      <c r="K9" s="16" t="s">
        <v>10</v>
      </c>
      <c r="L9" s="16" t="s">
        <v>11</v>
      </c>
      <c r="M9" s="16" t="s">
        <v>12</v>
      </c>
      <c r="N9" s="16" t="s">
        <v>13</v>
      </c>
      <c r="O9" s="16" t="s">
        <v>14</v>
      </c>
      <c r="P9" s="17" t="s">
        <v>15</v>
      </c>
      <c r="Q9" s="16" t="s">
        <v>16</v>
      </c>
      <c r="R9" s="16" t="s">
        <v>17</v>
      </c>
      <c r="S9" s="16" t="s">
        <v>18</v>
      </c>
      <c r="T9" s="16" t="s">
        <v>19</v>
      </c>
      <c r="U9" s="16" t="s">
        <v>20</v>
      </c>
      <c r="V9" s="16" t="s">
        <v>21</v>
      </c>
      <c r="W9" s="16" t="s">
        <v>22</v>
      </c>
    </row>
    <row r="10" spans="1:23" ht="28.2" customHeight="1" x14ac:dyDescent="0.3">
      <c r="A10" s="18" t="s">
        <v>23</v>
      </c>
      <c r="B10" s="18" t="s">
        <v>24</v>
      </c>
      <c r="C10" s="18" t="s">
        <v>23</v>
      </c>
      <c r="D10" s="19" t="s">
        <v>1</v>
      </c>
      <c r="E10" s="19" t="s">
        <v>25</v>
      </c>
      <c r="F10" s="20">
        <v>134</v>
      </c>
      <c r="G10" s="21" t="s">
        <v>26</v>
      </c>
      <c r="H10" s="20" t="s">
        <v>27</v>
      </c>
      <c r="I10" s="20" t="s">
        <v>28</v>
      </c>
      <c r="J10" s="20">
        <v>66000000</v>
      </c>
      <c r="K10" s="18" t="s">
        <v>29</v>
      </c>
      <c r="L10" s="18" t="s">
        <v>30</v>
      </c>
      <c r="M10" s="18" t="s">
        <v>31</v>
      </c>
      <c r="N10" s="18" t="s">
        <v>32</v>
      </c>
      <c r="O10" s="22" t="s">
        <v>33</v>
      </c>
      <c r="P10" s="1"/>
      <c r="Q10" s="18" t="s">
        <v>34</v>
      </c>
      <c r="R10" s="18" t="s">
        <v>35</v>
      </c>
      <c r="S10" s="18" t="s">
        <v>36</v>
      </c>
      <c r="T10" s="18"/>
      <c r="U10" s="18"/>
      <c r="V10" s="18" t="s">
        <v>37</v>
      </c>
      <c r="W10" s="18" t="s">
        <v>38</v>
      </c>
    </row>
    <row r="11" spans="1:23" ht="28.2" customHeight="1" x14ac:dyDescent="0.3">
      <c r="A11" s="18" t="s">
        <v>23</v>
      </c>
      <c r="B11" s="18" t="s">
        <v>24</v>
      </c>
      <c r="C11" s="18" t="s">
        <v>23</v>
      </c>
      <c r="D11" s="19" t="s">
        <v>1</v>
      </c>
      <c r="E11" s="19" t="s">
        <v>25</v>
      </c>
      <c r="F11" s="20" t="s">
        <v>39</v>
      </c>
      <c r="G11" s="21" t="s">
        <v>26</v>
      </c>
      <c r="H11" s="20" t="s">
        <v>40</v>
      </c>
      <c r="I11" s="20" t="s">
        <v>41</v>
      </c>
      <c r="J11" s="20">
        <v>50000000</v>
      </c>
      <c r="K11" s="18" t="s">
        <v>29</v>
      </c>
      <c r="L11" s="23">
        <v>37699</v>
      </c>
      <c r="M11" s="23">
        <v>44638</v>
      </c>
      <c r="N11" s="18" t="s">
        <v>32</v>
      </c>
      <c r="O11" s="22"/>
      <c r="P11" s="1">
        <v>25000</v>
      </c>
      <c r="Q11" s="18" t="s">
        <v>42</v>
      </c>
      <c r="R11" s="18"/>
      <c r="S11" s="18"/>
      <c r="T11" s="18"/>
      <c r="U11" s="18"/>
      <c r="V11" s="18" t="s">
        <v>43</v>
      </c>
      <c r="W11" s="18"/>
    </row>
    <row r="12" spans="1:23" ht="28.2" customHeight="1" x14ac:dyDescent="0.3">
      <c r="A12" s="19" t="s">
        <v>23</v>
      </c>
      <c r="B12" s="19" t="s">
        <v>24</v>
      </c>
      <c r="C12" s="19" t="s">
        <v>23</v>
      </c>
      <c r="D12" s="19" t="s">
        <v>1</v>
      </c>
      <c r="E12" s="19" t="s">
        <v>25</v>
      </c>
      <c r="F12" s="21" t="s">
        <v>44</v>
      </c>
      <c r="G12" s="21" t="s">
        <v>26</v>
      </c>
      <c r="H12" s="21" t="s">
        <v>45</v>
      </c>
      <c r="I12" s="21" t="s">
        <v>28</v>
      </c>
      <c r="J12" s="20">
        <v>92000000</v>
      </c>
      <c r="K12" s="18" t="s">
        <v>29</v>
      </c>
      <c r="L12" s="24">
        <v>38789</v>
      </c>
      <c r="M12" s="24">
        <v>43556</v>
      </c>
      <c r="N12" s="24">
        <v>45382</v>
      </c>
      <c r="O12" s="25"/>
      <c r="P12" s="2">
        <v>300000</v>
      </c>
      <c r="Q12" s="19" t="s">
        <v>46</v>
      </c>
      <c r="R12" s="19" t="s">
        <v>47</v>
      </c>
      <c r="S12" s="19" t="s">
        <v>36</v>
      </c>
      <c r="T12" s="19"/>
      <c r="U12" s="19"/>
      <c r="V12" s="18" t="s">
        <v>48</v>
      </c>
      <c r="W12" s="18" t="s">
        <v>38</v>
      </c>
    </row>
    <row r="13" spans="1:23" ht="28.2" customHeight="1" x14ac:dyDescent="0.3">
      <c r="A13" s="19" t="s">
        <v>24</v>
      </c>
      <c r="B13" s="19" t="s">
        <v>24</v>
      </c>
      <c r="C13" s="19" t="s">
        <v>24</v>
      </c>
      <c r="D13" s="19" t="s">
        <v>2</v>
      </c>
      <c r="E13" s="19" t="s">
        <v>25</v>
      </c>
      <c r="F13" s="21">
        <v>138</v>
      </c>
      <c r="G13" s="21" t="s">
        <v>26</v>
      </c>
      <c r="H13" s="20" t="s">
        <v>49</v>
      </c>
      <c r="I13" s="20" t="s">
        <v>28</v>
      </c>
      <c r="J13" s="20">
        <v>48000000</v>
      </c>
      <c r="K13" s="18" t="s">
        <v>29</v>
      </c>
      <c r="L13" s="24">
        <v>40214</v>
      </c>
      <c r="M13" s="24">
        <v>41157</v>
      </c>
      <c r="N13" s="19" t="s">
        <v>50</v>
      </c>
      <c r="O13" s="22" t="s">
        <v>33</v>
      </c>
      <c r="P13" s="2">
        <v>10800</v>
      </c>
      <c r="Q13" s="19" t="s">
        <v>51</v>
      </c>
      <c r="R13" s="19" t="s">
        <v>52</v>
      </c>
      <c r="S13" s="19" t="s">
        <v>36</v>
      </c>
      <c r="T13" s="19"/>
      <c r="U13" s="19"/>
      <c r="V13" s="18" t="s">
        <v>53</v>
      </c>
      <c r="W13" s="18" t="s">
        <v>38</v>
      </c>
    </row>
    <row r="14" spans="1:23" ht="28.2" customHeight="1" x14ac:dyDescent="0.3">
      <c r="A14" s="18" t="s">
        <v>24</v>
      </c>
      <c r="B14" s="18" t="s">
        <v>24</v>
      </c>
      <c r="C14" s="18" t="s">
        <v>24</v>
      </c>
      <c r="D14" s="18" t="s">
        <v>2</v>
      </c>
      <c r="E14" s="19" t="s">
        <v>25</v>
      </c>
      <c r="F14" s="20">
        <v>145</v>
      </c>
      <c r="G14" s="20" t="s">
        <v>26</v>
      </c>
      <c r="H14" s="20" t="s">
        <v>54</v>
      </c>
      <c r="I14" s="20" t="s">
        <v>28</v>
      </c>
      <c r="J14" s="20">
        <v>48000000</v>
      </c>
      <c r="K14" s="18" t="s">
        <v>29</v>
      </c>
      <c r="L14" s="23">
        <v>40330</v>
      </c>
      <c r="M14" s="23">
        <v>41456</v>
      </c>
      <c r="N14" s="18" t="s">
        <v>55</v>
      </c>
      <c r="O14" s="22" t="s">
        <v>33</v>
      </c>
      <c r="P14" s="1">
        <v>7500</v>
      </c>
      <c r="Q14" s="18" t="s">
        <v>56</v>
      </c>
      <c r="R14" s="18" t="s">
        <v>57</v>
      </c>
      <c r="S14" s="18" t="s">
        <v>58</v>
      </c>
      <c r="T14" s="18"/>
      <c r="U14" s="18"/>
      <c r="V14" s="18" t="s">
        <v>59</v>
      </c>
      <c r="W14" s="18" t="s">
        <v>38</v>
      </c>
    </row>
    <row r="15" spans="1:23" ht="28.2" customHeight="1" x14ac:dyDescent="0.3">
      <c r="A15" s="19" t="s">
        <v>23</v>
      </c>
      <c r="B15" s="19" t="s">
        <v>24</v>
      </c>
      <c r="C15" s="19" t="s">
        <v>24</v>
      </c>
      <c r="D15" s="19" t="s">
        <v>1</v>
      </c>
      <c r="E15" s="19" t="s">
        <v>25</v>
      </c>
      <c r="F15" s="21" t="s">
        <v>60</v>
      </c>
      <c r="G15" s="21" t="s">
        <v>26</v>
      </c>
      <c r="H15" s="21" t="s">
        <v>61</v>
      </c>
      <c r="I15" s="21" t="s">
        <v>28</v>
      </c>
      <c r="J15" s="20">
        <v>32000000</v>
      </c>
      <c r="K15" s="18" t="s">
        <v>29</v>
      </c>
      <c r="L15" s="24">
        <v>40347</v>
      </c>
      <c r="M15" s="24">
        <v>41407</v>
      </c>
      <c r="N15" s="24" t="s">
        <v>55</v>
      </c>
      <c r="O15" s="22" t="s">
        <v>33</v>
      </c>
      <c r="P15" s="2">
        <v>15000</v>
      </c>
      <c r="Q15" s="19" t="s">
        <v>62</v>
      </c>
      <c r="R15" s="19" t="s">
        <v>63</v>
      </c>
      <c r="S15" s="19" t="s">
        <v>64</v>
      </c>
      <c r="T15" s="19"/>
      <c r="U15" s="19"/>
      <c r="V15" s="18" t="s">
        <v>53</v>
      </c>
      <c r="W15" s="18" t="s">
        <v>38</v>
      </c>
    </row>
    <row r="16" spans="1:23" ht="28.2" customHeight="1" x14ac:dyDescent="0.3">
      <c r="A16" s="19" t="s">
        <v>24</v>
      </c>
      <c r="B16" s="19" t="s">
        <v>23</v>
      </c>
      <c r="C16" s="19" t="s">
        <v>24</v>
      </c>
      <c r="D16" s="19" t="s">
        <v>0</v>
      </c>
      <c r="E16" s="19" t="s">
        <v>25</v>
      </c>
      <c r="F16" s="21" t="s">
        <v>60</v>
      </c>
      <c r="G16" s="21" t="s">
        <v>26</v>
      </c>
      <c r="H16" s="21" t="s">
        <v>65</v>
      </c>
      <c r="I16" s="21" t="s">
        <v>28</v>
      </c>
      <c r="J16" s="20">
        <v>32000000</v>
      </c>
      <c r="K16" s="18" t="s">
        <v>29</v>
      </c>
      <c r="L16" s="24">
        <v>40358</v>
      </c>
      <c r="M16" s="24">
        <v>41455</v>
      </c>
      <c r="N16" s="24" t="s">
        <v>55</v>
      </c>
      <c r="O16" s="22" t="s">
        <v>33</v>
      </c>
      <c r="P16" s="2">
        <v>19000</v>
      </c>
      <c r="Q16" s="19" t="s">
        <v>62</v>
      </c>
      <c r="R16" s="19" t="s">
        <v>63</v>
      </c>
      <c r="S16" s="19" t="s">
        <v>64</v>
      </c>
      <c r="T16" s="19"/>
      <c r="U16" s="19"/>
      <c r="V16" s="18" t="s">
        <v>53</v>
      </c>
      <c r="W16" s="18" t="s">
        <v>38</v>
      </c>
    </row>
    <row r="17" spans="1:23" ht="28.2" customHeight="1" x14ac:dyDescent="0.3">
      <c r="A17" s="18" t="s">
        <v>24</v>
      </c>
      <c r="B17" s="18" t="s">
        <v>24</v>
      </c>
      <c r="C17" s="18" t="s">
        <v>23</v>
      </c>
      <c r="D17" s="18" t="s">
        <v>2</v>
      </c>
      <c r="E17" s="18" t="s">
        <v>66</v>
      </c>
      <c r="F17" s="20">
        <v>157</v>
      </c>
      <c r="G17" s="20" t="s">
        <v>26</v>
      </c>
      <c r="H17" s="26" t="s">
        <v>67</v>
      </c>
      <c r="I17" s="21" t="s">
        <v>28</v>
      </c>
      <c r="J17" s="27">
        <v>31000000</v>
      </c>
      <c r="K17" s="28" t="s">
        <v>29</v>
      </c>
      <c r="L17" s="23">
        <v>41000</v>
      </c>
      <c r="M17" s="23">
        <v>43190</v>
      </c>
      <c r="N17" s="23">
        <v>45016</v>
      </c>
      <c r="O17" s="22" t="s">
        <v>68</v>
      </c>
      <c r="P17" s="29">
        <f>270.84*51</f>
        <v>13812.839999999998</v>
      </c>
      <c r="Q17" s="18" t="s">
        <v>69</v>
      </c>
      <c r="R17" s="18" t="s">
        <v>70</v>
      </c>
      <c r="S17" s="30" t="s">
        <v>71</v>
      </c>
      <c r="T17" s="18"/>
      <c r="U17" s="18"/>
      <c r="V17" s="18" t="s">
        <v>72</v>
      </c>
      <c r="W17" s="18" t="s">
        <v>38</v>
      </c>
    </row>
    <row r="18" spans="1:23" ht="28.2" customHeight="1" x14ac:dyDescent="0.3">
      <c r="A18" s="18" t="s">
        <v>24</v>
      </c>
      <c r="B18" s="18" t="s">
        <v>24</v>
      </c>
      <c r="C18" s="18" t="s">
        <v>24</v>
      </c>
      <c r="D18" s="18" t="s">
        <v>2</v>
      </c>
      <c r="E18" s="18" t="s">
        <v>25</v>
      </c>
      <c r="F18" s="20">
        <v>157</v>
      </c>
      <c r="G18" s="20" t="s">
        <v>26</v>
      </c>
      <c r="H18" s="26" t="s">
        <v>1025</v>
      </c>
      <c r="I18" s="21" t="s">
        <v>28</v>
      </c>
      <c r="J18" s="27">
        <v>31000000</v>
      </c>
      <c r="K18" s="28" t="s">
        <v>73</v>
      </c>
      <c r="L18" s="23">
        <v>45017</v>
      </c>
      <c r="M18" s="23">
        <v>45138</v>
      </c>
      <c r="N18" s="23"/>
      <c r="O18" s="22"/>
      <c r="P18" s="29">
        <f>SUM(30*58)*4</f>
        <v>6960</v>
      </c>
      <c r="Q18" s="18" t="s">
        <v>69</v>
      </c>
      <c r="R18" s="18" t="s">
        <v>70</v>
      </c>
      <c r="S18" s="30"/>
      <c r="T18" s="18"/>
      <c r="U18" s="18"/>
      <c r="V18" s="18" t="s">
        <v>74</v>
      </c>
      <c r="W18" s="18" t="s">
        <v>24</v>
      </c>
    </row>
    <row r="19" spans="1:23" ht="28.2" customHeight="1" x14ac:dyDescent="0.3">
      <c r="A19" s="18" t="s">
        <v>24</v>
      </c>
      <c r="B19" s="18" t="s">
        <v>24</v>
      </c>
      <c r="C19" s="18" t="s">
        <v>24</v>
      </c>
      <c r="D19" s="19" t="s">
        <v>2</v>
      </c>
      <c r="E19" s="19" t="s">
        <v>25</v>
      </c>
      <c r="F19" s="20" t="s">
        <v>75</v>
      </c>
      <c r="G19" s="21" t="s">
        <v>76</v>
      </c>
      <c r="H19" s="20" t="s">
        <v>77</v>
      </c>
      <c r="I19" s="20" t="s">
        <v>28</v>
      </c>
      <c r="J19" s="20">
        <v>72000000</v>
      </c>
      <c r="K19" s="18" t="s">
        <v>29</v>
      </c>
      <c r="L19" s="23">
        <v>41426</v>
      </c>
      <c r="M19" s="23">
        <v>41790</v>
      </c>
      <c r="N19" s="23" t="s">
        <v>78</v>
      </c>
      <c r="O19" s="22">
        <v>43891</v>
      </c>
      <c r="P19" s="1">
        <v>3951.67</v>
      </c>
      <c r="Q19" s="18" t="s">
        <v>79</v>
      </c>
      <c r="R19" s="18" t="s">
        <v>80</v>
      </c>
      <c r="S19" s="18" t="s">
        <v>36</v>
      </c>
      <c r="T19" s="18"/>
      <c r="U19" s="18"/>
      <c r="V19" s="18" t="s">
        <v>53</v>
      </c>
      <c r="W19" s="18" t="s">
        <v>24</v>
      </c>
    </row>
    <row r="20" spans="1:23" ht="28.2" customHeight="1" x14ac:dyDescent="0.3">
      <c r="A20" s="18" t="s">
        <v>24</v>
      </c>
      <c r="B20" s="18" t="s">
        <v>23</v>
      </c>
      <c r="C20" s="18" t="s">
        <v>23</v>
      </c>
      <c r="D20" s="18" t="s">
        <v>2</v>
      </c>
      <c r="E20" s="19" t="s">
        <v>25</v>
      </c>
      <c r="F20" s="20" t="s">
        <v>81</v>
      </c>
      <c r="G20" s="21" t="s">
        <v>26</v>
      </c>
      <c r="H20" s="20" t="s">
        <v>82</v>
      </c>
      <c r="I20" s="20" t="s">
        <v>28</v>
      </c>
      <c r="J20" s="20">
        <v>64000000</v>
      </c>
      <c r="K20" s="18" t="s">
        <v>29</v>
      </c>
      <c r="L20" s="23">
        <v>40634</v>
      </c>
      <c r="M20" s="23">
        <v>41363</v>
      </c>
      <c r="N20" s="23" t="s">
        <v>31</v>
      </c>
      <c r="O20" s="22">
        <v>42248</v>
      </c>
      <c r="P20" s="1">
        <v>100000</v>
      </c>
      <c r="Q20" s="18" t="s">
        <v>83</v>
      </c>
      <c r="R20" s="18" t="s">
        <v>84</v>
      </c>
      <c r="S20" s="18" t="s">
        <v>64</v>
      </c>
      <c r="T20" s="18"/>
      <c r="U20" s="18"/>
      <c r="V20" s="18" t="s">
        <v>85</v>
      </c>
      <c r="W20" s="18" t="s">
        <v>38</v>
      </c>
    </row>
    <row r="21" spans="1:23" ht="28.2" customHeight="1" x14ac:dyDescent="0.3">
      <c r="A21" s="18" t="s">
        <v>24</v>
      </c>
      <c r="B21" s="18" t="s">
        <v>24</v>
      </c>
      <c r="C21" s="18" t="s">
        <v>24</v>
      </c>
      <c r="D21" s="19" t="s">
        <v>2</v>
      </c>
      <c r="E21" s="19" t="s">
        <v>25</v>
      </c>
      <c r="F21" s="21" t="s">
        <v>86</v>
      </c>
      <c r="G21" s="21" t="s">
        <v>26</v>
      </c>
      <c r="H21" s="21" t="s">
        <v>87</v>
      </c>
      <c r="I21" s="21" t="s">
        <v>28</v>
      </c>
      <c r="J21" s="20">
        <v>48000000</v>
      </c>
      <c r="K21" s="18" t="s">
        <v>29</v>
      </c>
      <c r="L21" s="24">
        <v>41091</v>
      </c>
      <c r="M21" s="24">
        <v>42184</v>
      </c>
      <c r="N21" s="19" t="s">
        <v>55</v>
      </c>
      <c r="O21" s="25">
        <v>42005</v>
      </c>
      <c r="P21" s="2">
        <v>61609</v>
      </c>
      <c r="Q21" s="19" t="s">
        <v>51</v>
      </c>
      <c r="R21" s="19" t="s">
        <v>52</v>
      </c>
      <c r="S21" s="19" t="s">
        <v>64</v>
      </c>
      <c r="T21" s="19"/>
      <c r="U21" s="19"/>
      <c r="V21" s="31" t="s">
        <v>53</v>
      </c>
      <c r="W21" s="18" t="s">
        <v>38</v>
      </c>
    </row>
    <row r="22" spans="1:23" ht="28.2" customHeight="1" x14ac:dyDescent="0.3">
      <c r="A22" s="31" t="s">
        <v>24</v>
      </c>
      <c r="B22" s="31" t="s">
        <v>24</v>
      </c>
      <c r="C22" s="31" t="s">
        <v>24</v>
      </c>
      <c r="D22" s="31" t="s">
        <v>1</v>
      </c>
      <c r="E22" s="19" t="s">
        <v>25</v>
      </c>
      <c r="F22" s="32" t="s">
        <v>88</v>
      </c>
      <c r="G22" s="32" t="s">
        <v>26</v>
      </c>
      <c r="H22" s="32" t="s">
        <v>89</v>
      </c>
      <c r="I22" s="32" t="s">
        <v>28</v>
      </c>
      <c r="J22" s="20">
        <v>85000000</v>
      </c>
      <c r="K22" s="18" t="s">
        <v>29</v>
      </c>
      <c r="L22" s="33">
        <v>42826</v>
      </c>
      <c r="M22" s="33">
        <v>43190</v>
      </c>
      <c r="N22" s="33">
        <v>44227</v>
      </c>
      <c r="O22" s="34">
        <v>44075</v>
      </c>
      <c r="P22" s="35">
        <v>30000</v>
      </c>
      <c r="Q22" s="31" t="s">
        <v>90</v>
      </c>
      <c r="R22" s="31" t="s">
        <v>91</v>
      </c>
      <c r="S22" s="31" t="s">
        <v>24</v>
      </c>
      <c r="T22" s="31"/>
      <c r="U22" s="31"/>
      <c r="V22" s="31" t="s">
        <v>92</v>
      </c>
      <c r="W22" s="31" t="s">
        <v>38</v>
      </c>
    </row>
    <row r="23" spans="1:23" ht="28.2" customHeight="1" x14ac:dyDescent="0.3">
      <c r="A23" s="18" t="s">
        <v>24</v>
      </c>
      <c r="B23" s="18" t="s">
        <v>24</v>
      </c>
      <c r="C23" s="18" t="s">
        <v>24</v>
      </c>
      <c r="D23" s="18" t="s">
        <v>0</v>
      </c>
      <c r="E23" s="19" t="s">
        <v>25</v>
      </c>
      <c r="F23" s="20" t="s">
        <v>93</v>
      </c>
      <c r="G23" s="20" t="s">
        <v>26</v>
      </c>
      <c r="H23" s="20" t="s">
        <v>94</v>
      </c>
      <c r="I23" s="20" t="s">
        <v>28</v>
      </c>
      <c r="J23" s="20">
        <v>66000000</v>
      </c>
      <c r="K23" s="18" t="s">
        <v>29</v>
      </c>
      <c r="L23" s="36">
        <v>41974</v>
      </c>
      <c r="M23" s="36">
        <v>43434</v>
      </c>
      <c r="N23" s="18" t="s">
        <v>30</v>
      </c>
      <c r="O23" s="36">
        <v>43069</v>
      </c>
      <c r="P23" s="3">
        <v>58000</v>
      </c>
      <c r="Q23" s="18" t="s">
        <v>95</v>
      </c>
      <c r="R23" s="18" t="s">
        <v>96</v>
      </c>
      <c r="S23" s="37"/>
      <c r="T23" s="37"/>
      <c r="U23" s="37" t="s">
        <v>32</v>
      </c>
      <c r="V23" s="31" t="s">
        <v>97</v>
      </c>
      <c r="W23" s="18" t="s">
        <v>38</v>
      </c>
    </row>
    <row r="24" spans="1:23" ht="28.2" customHeight="1" x14ac:dyDescent="0.3">
      <c r="A24" s="18" t="s">
        <v>24</v>
      </c>
      <c r="B24" s="18" t="s">
        <v>23</v>
      </c>
      <c r="C24" s="18" t="s">
        <v>23</v>
      </c>
      <c r="D24" s="18" t="s">
        <v>0</v>
      </c>
      <c r="E24" s="19" t="s">
        <v>25</v>
      </c>
      <c r="F24" s="20" t="s">
        <v>98</v>
      </c>
      <c r="G24" s="20" t="s">
        <v>26</v>
      </c>
      <c r="H24" s="20" t="s">
        <v>99</v>
      </c>
      <c r="I24" s="20" t="s">
        <v>28</v>
      </c>
      <c r="J24" s="20">
        <v>98000000</v>
      </c>
      <c r="K24" s="18" t="s">
        <v>29</v>
      </c>
      <c r="L24" s="36">
        <v>42054</v>
      </c>
      <c r="M24" s="36">
        <v>43879</v>
      </c>
      <c r="N24" s="36">
        <v>44245</v>
      </c>
      <c r="O24" s="36">
        <v>43514</v>
      </c>
      <c r="P24" s="3">
        <v>51000</v>
      </c>
      <c r="Q24" s="18" t="s">
        <v>100</v>
      </c>
      <c r="R24" s="18" t="s">
        <v>101</v>
      </c>
      <c r="S24" s="37" t="s">
        <v>23</v>
      </c>
      <c r="T24" s="37" t="s">
        <v>71</v>
      </c>
      <c r="U24" s="37" t="s">
        <v>32</v>
      </c>
      <c r="V24" s="31" t="s">
        <v>43</v>
      </c>
      <c r="W24" s="18" t="s">
        <v>38</v>
      </c>
    </row>
    <row r="25" spans="1:23" ht="28.2" customHeight="1" x14ac:dyDescent="0.3">
      <c r="A25" s="18" t="s">
        <v>23</v>
      </c>
      <c r="B25" s="18" t="s">
        <v>24</v>
      </c>
      <c r="C25" s="18" t="s">
        <v>23</v>
      </c>
      <c r="D25" s="18" t="s">
        <v>1</v>
      </c>
      <c r="E25" s="18" t="s">
        <v>25</v>
      </c>
      <c r="F25" s="20" t="s">
        <v>102</v>
      </c>
      <c r="G25" s="20" t="s">
        <v>103</v>
      </c>
      <c r="H25" s="20" t="s">
        <v>104</v>
      </c>
      <c r="I25" s="20" t="s">
        <v>105</v>
      </c>
      <c r="J25" s="20">
        <v>45000000</v>
      </c>
      <c r="K25" s="18" t="s">
        <v>29</v>
      </c>
      <c r="L25" s="36" t="s">
        <v>106</v>
      </c>
      <c r="M25" s="36" t="s">
        <v>106</v>
      </c>
      <c r="N25" s="36"/>
      <c r="O25" s="36"/>
      <c r="P25" s="3"/>
      <c r="Q25" s="18" t="s">
        <v>107</v>
      </c>
      <c r="R25" s="18"/>
      <c r="S25" s="37"/>
      <c r="T25" s="37" t="s">
        <v>36</v>
      </c>
      <c r="U25" s="37"/>
      <c r="V25" s="18" t="s">
        <v>108</v>
      </c>
      <c r="W25" s="18" t="s">
        <v>24</v>
      </c>
    </row>
    <row r="26" spans="1:23" ht="28.2" customHeight="1" thickBot="1" x14ac:dyDescent="0.35">
      <c r="A26" s="38" t="s">
        <v>24</v>
      </c>
      <c r="B26" s="38" t="s">
        <v>24</v>
      </c>
      <c r="C26" s="38" t="s">
        <v>24</v>
      </c>
      <c r="D26" s="18" t="s">
        <v>2</v>
      </c>
      <c r="E26" s="19" t="s">
        <v>25</v>
      </c>
      <c r="F26" s="20" t="s">
        <v>109</v>
      </c>
      <c r="G26" s="21" t="s">
        <v>110</v>
      </c>
      <c r="H26" s="20" t="s">
        <v>111</v>
      </c>
      <c r="I26" s="20" t="s">
        <v>112</v>
      </c>
      <c r="J26" s="20">
        <v>64000000</v>
      </c>
      <c r="K26" s="18" t="s">
        <v>29</v>
      </c>
      <c r="L26" s="36">
        <v>42461</v>
      </c>
      <c r="M26" s="36">
        <v>43555</v>
      </c>
      <c r="N26" s="18" t="s">
        <v>113</v>
      </c>
      <c r="O26" s="36">
        <v>43404</v>
      </c>
      <c r="P26" s="3">
        <v>24152</v>
      </c>
      <c r="Q26" s="39" t="s">
        <v>114</v>
      </c>
      <c r="R26" s="40" t="s">
        <v>115</v>
      </c>
      <c r="S26" s="37" t="s">
        <v>116</v>
      </c>
      <c r="T26" s="37" t="s">
        <v>71</v>
      </c>
      <c r="U26" s="37">
        <v>2455845</v>
      </c>
      <c r="V26" s="18" t="s">
        <v>85</v>
      </c>
      <c r="W26" s="37" t="s">
        <v>24</v>
      </c>
    </row>
    <row r="27" spans="1:23" ht="28.2" customHeight="1" x14ac:dyDescent="0.3">
      <c r="A27" s="18" t="s">
        <v>23</v>
      </c>
      <c r="B27" s="18" t="s">
        <v>23</v>
      </c>
      <c r="C27" s="18" t="s">
        <v>24</v>
      </c>
      <c r="D27" s="18" t="s">
        <v>2</v>
      </c>
      <c r="E27" s="19" t="s">
        <v>25</v>
      </c>
      <c r="F27" s="20" t="s">
        <v>117</v>
      </c>
      <c r="G27" s="20" t="s">
        <v>118</v>
      </c>
      <c r="H27" s="20" t="s">
        <v>119</v>
      </c>
      <c r="I27" s="20" t="s">
        <v>28</v>
      </c>
      <c r="J27" s="20">
        <v>72000000</v>
      </c>
      <c r="K27" s="18" t="s">
        <v>29</v>
      </c>
      <c r="L27" s="36">
        <v>42513</v>
      </c>
      <c r="M27" s="36">
        <v>42877</v>
      </c>
      <c r="N27" s="18" t="s">
        <v>68</v>
      </c>
      <c r="O27" s="23">
        <v>44701</v>
      </c>
      <c r="P27" s="4">
        <v>1900</v>
      </c>
      <c r="Q27" s="41" t="s">
        <v>120</v>
      </c>
      <c r="R27" s="42" t="s">
        <v>121</v>
      </c>
      <c r="S27" s="37"/>
      <c r="T27" s="37" t="s">
        <v>36</v>
      </c>
      <c r="U27" s="37"/>
      <c r="V27" s="31" t="s">
        <v>53</v>
      </c>
      <c r="W27" s="37" t="s">
        <v>24</v>
      </c>
    </row>
    <row r="28" spans="1:23" ht="28.2" customHeight="1" x14ac:dyDescent="0.3">
      <c r="A28" s="18" t="s">
        <v>24</v>
      </c>
      <c r="B28" s="18" t="s">
        <v>24</v>
      </c>
      <c r="C28" s="18" t="s">
        <v>24</v>
      </c>
      <c r="D28" s="18" t="s">
        <v>2</v>
      </c>
      <c r="E28" s="19" t="s">
        <v>25</v>
      </c>
      <c r="F28" s="20" t="s">
        <v>122</v>
      </c>
      <c r="G28" s="20" t="s">
        <v>123</v>
      </c>
      <c r="H28" s="20" t="s">
        <v>124</v>
      </c>
      <c r="I28" s="20" t="s">
        <v>28</v>
      </c>
      <c r="J28" s="20">
        <v>48000000</v>
      </c>
      <c r="K28" s="18" t="s">
        <v>29</v>
      </c>
      <c r="L28" s="37" t="s">
        <v>125</v>
      </c>
      <c r="M28" s="43" t="s">
        <v>125</v>
      </c>
      <c r="N28" s="18" t="s">
        <v>68</v>
      </c>
      <c r="O28" s="18"/>
      <c r="P28" s="4">
        <v>2800</v>
      </c>
      <c r="Q28" s="44" t="s">
        <v>120</v>
      </c>
      <c r="R28" s="45" t="s">
        <v>126</v>
      </c>
      <c r="S28" s="37" t="s">
        <v>36</v>
      </c>
      <c r="T28" s="37"/>
      <c r="U28" s="37"/>
      <c r="V28" s="18" t="s">
        <v>53</v>
      </c>
      <c r="W28" s="37" t="s">
        <v>24</v>
      </c>
    </row>
    <row r="29" spans="1:23" ht="28.2" customHeight="1" thickBot="1" x14ac:dyDescent="0.35">
      <c r="A29" s="46" t="s">
        <v>24</v>
      </c>
      <c r="B29" s="46" t="s">
        <v>24</v>
      </c>
      <c r="C29" s="46" t="s">
        <v>24</v>
      </c>
      <c r="D29" s="31" t="s">
        <v>2</v>
      </c>
      <c r="E29" s="46" t="s">
        <v>25</v>
      </c>
      <c r="F29" s="47" t="s">
        <v>127</v>
      </c>
      <c r="G29" s="32" t="s">
        <v>128</v>
      </c>
      <c r="H29" s="32" t="s">
        <v>129</v>
      </c>
      <c r="I29" s="47" t="s">
        <v>28</v>
      </c>
      <c r="J29" s="47">
        <v>72000000</v>
      </c>
      <c r="K29" s="46" t="s">
        <v>130</v>
      </c>
      <c r="L29" s="48">
        <v>44713</v>
      </c>
      <c r="M29" s="43" t="s">
        <v>125</v>
      </c>
      <c r="N29" s="18" t="s">
        <v>68</v>
      </c>
      <c r="O29" s="31"/>
      <c r="P29" s="49">
        <v>1900</v>
      </c>
      <c r="Q29" s="50" t="s">
        <v>120</v>
      </c>
      <c r="R29" s="51" t="s">
        <v>131</v>
      </c>
      <c r="S29" s="46"/>
      <c r="T29" s="46"/>
      <c r="U29" s="46"/>
      <c r="V29" s="31" t="s">
        <v>132</v>
      </c>
      <c r="W29" s="46"/>
    </row>
    <row r="30" spans="1:23" ht="28.2" customHeight="1" x14ac:dyDescent="0.3">
      <c r="A30" s="18" t="s">
        <v>24</v>
      </c>
      <c r="B30" s="18" t="s">
        <v>24</v>
      </c>
      <c r="C30" s="18" t="s">
        <v>24</v>
      </c>
      <c r="D30" s="18" t="s">
        <v>2</v>
      </c>
      <c r="E30" s="18" t="s">
        <v>25</v>
      </c>
      <c r="F30" s="20" t="s">
        <v>133</v>
      </c>
      <c r="G30" s="20" t="s">
        <v>134</v>
      </c>
      <c r="H30" s="20" t="s">
        <v>135</v>
      </c>
      <c r="I30" s="20" t="s">
        <v>105</v>
      </c>
      <c r="J30" s="20">
        <v>72000000</v>
      </c>
      <c r="K30" s="18" t="s">
        <v>136</v>
      </c>
      <c r="L30" s="36">
        <v>44742</v>
      </c>
      <c r="M30" s="36">
        <v>45837</v>
      </c>
      <c r="N30" s="37">
        <f>1+1</f>
        <v>2</v>
      </c>
      <c r="O30" s="36"/>
      <c r="P30" s="3">
        <f>31562.93*5</f>
        <v>157814.65</v>
      </c>
      <c r="Q30" s="52" t="s">
        <v>137</v>
      </c>
      <c r="R30" s="45" t="s">
        <v>138</v>
      </c>
      <c r="S30" s="37"/>
      <c r="T30" s="37" t="s">
        <v>36</v>
      </c>
      <c r="U30" s="53" t="s">
        <v>139</v>
      </c>
      <c r="V30" s="18" t="s">
        <v>53</v>
      </c>
      <c r="W30" s="37" t="s">
        <v>24</v>
      </c>
    </row>
    <row r="31" spans="1:23" ht="28.2" customHeight="1" x14ac:dyDescent="0.3">
      <c r="A31" s="18" t="s">
        <v>24</v>
      </c>
      <c r="B31" s="18" t="s">
        <v>24</v>
      </c>
      <c r="C31" s="18" t="s">
        <v>24</v>
      </c>
      <c r="D31" s="18" t="s">
        <v>2</v>
      </c>
      <c r="E31" s="19" t="s">
        <v>25</v>
      </c>
      <c r="F31" s="20" t="s">
        <v>141</v>
      </c>
      <c r="G31" s="20" t="s">
        <v>123</v>
      </c>
      <c r="H31" s="20" t="s">
        <v>142</v>
      </c>
      <c r="I31" s="20" t="s">
        <v>28</v>
      </c>
      <c r="J31" s="20">
        <v>66000000</v>
      </c>
      <c r="K31" s="18" t="s">
        <v>29</v>
      </c>
      <c r="L31" s="36">
        <v>42583</v>
      </c>
      <c r="M31" s="36">
        <v>43708</v>
      </c>
      <c r="N31" s="37" t="s">
        <v>32</v>
      </c>
      <c r="O31" s="18"/>
      <c r="P31" s="3">
        <v>111489</v>
      </c>
      <c r="Q31" s="18" t="s">
        <v>143</v>
      </c>
      <c r="R31" s="54" t="s">
        <v>144</v>
      </c>
      <c r="S31" s="37" t="s">
        <v>71</v>
      </c>
      <c r="T31" s="37" t="s">
        <v>71</v>
      </c>
      <c r="U31" s="37">
        <v>929027</v>
      </c>
      <c r="V31" s="18" t="s">
        <v>37</v>
      </c>
      <c r="W31" s="37" t="s">
        <v>24</v>
      </c>
    </row>
    <row r="32" spans="1:23" ht="28.2" customHeight="1" x14ac:dyDescent="0.3">
      <c r="A32" s="18" t="s">
        <v>24</v>
      </c>
      <c r="B32" s="18" t="s">
        <v>24</v>
      </c>
      <c r="C32" s="18" t="s">
        <v>24</v>
      </c>
      <c r="D32" s="18" t="s">
        <v>2</v>
      </c>
      <c r="E32" s="19" t="s">
        <v>25</v>
      </c>
      <c r="F32" s="20" t="s">
        <v>145</v>
      </c>
      <c r="G32" s="20" t="s">
        <v>26</v>
      </c>
      <c r="H32" s="20" t="s">
        <v>146</v>
      </c>
      <c r="I32" s="20" t="s">
        <v>28</v>
      </c>
      <c r="J32" s="20">
        <v>66000000</v>
      </c>
      <c r="K32" s="18" t="s">
        <v>29</v>
      </c>
      <c r="L32" s="36">
        <v>42826</v>
      </c>
      <c r="M32" s="36">
        <v>43921</v>
      </c>
      <c r="N32" s="37">
        <v>2</v>
      </c>
      <c r="O32" s="36">
        <v>43821</v>
      </c>
      <c r="P32" s="3">
        <f>74000+7000</f>
        <v>81000</v>
      </c>
      <c r="Q32" s="18" t="s">
        <v>1026</v>
      </c>
      <c r="R32" s="54" t="s">
        <v>147</v>
      </c>
      <c r="S32" s="37" t="s">
        <v>71</v>
      </c>
      <c r="T32" s="37" t="s">
        <v>36</v>
      </c>
      <c r="U32" s="37"/>
      <c r="V32" s="18" t="s">
        <v>37</v>
      </c>
      <c r="W32" s="37" t="s">
        <v>24</v>
      </c>
    </row>
    <row r="33" spans="1:23" ht="28.2" customHeight="1" x14ac:dyDescent="0.3">
      <c r="A33" s="46" t="s">
        <v>23</v>
      </c>
      <c r="B33" s="46" t="s">
        <v>24</v>
      </c>
      <c r="C33" s="46" t="s">
        <v>23</v>
      </c>
      <c r="D33" s="31" t="s">
        <v>1</v>
      </c>
      <c r="E33" s="46" t="s">
        <v>148</v>
      </c>
      <c r="F33" s="47" t="s">
        <v>149</v>
      </c>
      <c r="G33" s="32" t="s">
        <v>150</v>
      </c>
      <c r="H33" s="32" t="s">
        <v>151</v>
      </c>
      <c r="I33" s="32" t="s">
        <v>28</v>
      </c>
      <c r="J33" s="27">
        <v>98000000</v>
      </c>
      <c r="K33" s="46" t="s">
        <v>152</v>
      </c>
      <c r="L33" s="48">
        <v>44697</v>
      </c>
      <c r="M33" s="48">
        <v>44895</v>
      </c>
      <c r="N33" s="46" t="s">
        <v>32</v>
      </c>
      <c r="O33" s="31" t="s">
        <v>153</v>
      </c>
      <c r="P33" s="10">
        <v>54754</v>
      </c>
      <c r="Q33" s="31" t="s">
        <v>154</v>
      </c>
      <c r="R33" s="31" t="s">
        <v>155</v>
      </c>
      <c r="S33" s="46" t="s">
        <v>24</v>
      </c>
      <c r="T33" s="46" t="s">
        <v>23</v>
      </c>
      <c r="U33" s="46"/>
      <c r="V33" s="31" t="s">
        <v>108</v>
      </c>
      <c r="W33" s="46" t="s">
        <v>24</v>
      </c>
    </row>
    <row r="34" spans="1:23" ht="28.2" customHeight="1" x14ac:dyDescent="0.3">
      <c r="A34" s="18" t="s">
        <v>24</v>
      </c>
      <c r="B34" s="18" t="s">
        <v>24</v>
      </c>
      <c r="C34" s="18" t="s">
        <v>24</v>
      </c>
      <c r="D34" s="18" t="s">
        <v>2</v>
      </c>
      <c r="E34" s="19" t="s">
        <v>25</v>
      </c>
      <c r="F34" s="20" t="s">
        <v>156</v>
      </c>
      <c r="G34" s="20" t="s">
        <v>123</v>
      </c>
      <c r="H34" s="20" t="s">
        <v>157</v>
      </c>
      <c r="I34" s="20" t="s">
        <v>28</v>
      </c>
      <c r="J34" s="20">
        <v>48000000</v>
      </c>
      <c r="K34" s="18" t="s">
        <v>29</v>
      </c>
      <c r="L34" s="36">
        <v>42891</v>
      </c>
      <c r="M34" s="36">
        <v>43620</v>
      </c>
      <c r="N34" s="18" t="s">
        <v>68</v>
      </c>
      <c r="O34" s="36">
        <v>43466</v>
      </c>
      <c r="P34" s="3">
        <v>6995</v>
      </c>
      <c r="Q34" s="18" t="s">
        <v>158</v>
      </c>
      <c r="R34" s="54" t="s">
        <v>159</v>
      </c>
      <c r="S34" s="37" t="s">
        <v>160</v>
      </c>
      <c r="T34" s="37" t="s">
        <v>71</v>
      </c>
      <c r="U34" s="18" t="s">
        <v>161</v>
      </c>
      <c r="V34" s="18" t="s">
        <v>85</v>
      </c>
      <c r="W34" s="37" t="s">
        <v>24</v>
      </c>
    </row>
    <row r="35" spans="1:23" ht="28.2" customHeight="1" x14ac:dyDescent="0.3">
      <c r="A35" s="19" t="s">
        <v>23</v>
      </c>
      <c r="B35" s="19" t="s">
        <v>24</v>
      </c>
      <c r="C35" s="19" t="s">
        <v>23</v>
      </c>
      <c r="D35" s="19" t="s">
        <v>1</v>
      </c>
      <c r="E35" s="19" t="s">
        <v>25</v>
      </c>
      <c r="F35" s="21" t="s">
        <v>162</v>
      </c>
      <c r="G35" s="21" t="s">
        <v>123</v>
      </c>
      <c r="H35" s="21" t="s">
        <v>163</v>
      </c>
      <c r="I35" s="21" t="s">
        <v>28</v>
      </c>
      <c r="J35" s="20">
        <v>79000000</v>
      </c>
      <c r="K35" s="18" t="s">
        <v>29</v>
      </c>
      <c r="L35" s="19" t="s">
        <v>30</v>
      </c>
      <c r="M35" s="19"/>
      <c r="N35" s="19" t="s">
        <v>32</v>
      </c>
      <c r="O35" s="22" t="s">
        <v>33</v>
      </c>
      <c r="P35" s="2">
        <v>76000</v>
      </c>
      <c r="Q35" s="19" t="s">
        <v>164</v>
      </c>
      <c r="R35" s="19"/>
      <c r="S35" s="19" t="s">
        <v>64</v>
      </c>
      <c r="T35" s="19"/>
      <c r="U35" s="19"/>
      <c r="V35" s="31" t="s">
        <v>108</v>
      </c>
      <c r="W35" s="18" t="s">
        <v>38</v>
      </c>
    </row>
    <row r="36" spans="1:23" ht="28.2" customHeight="1" x14ac:dyDescent="0.3">
      <c r="A36" s="18" t="s">
        <v>23</v>
      </c>
      <c r="B36" s="18" t="s">
        <v>24</v>
      </c>
      <c r="C36" s="18" t="s">
        <v>23</v>
      </c>
      <c r="D36" s="19" t="s">
        <v>1</v>
      </c>
      <c r="E36" s="19" t="s">
        <v>25</v>
      </c>
      <c r="F36" s="20">
        <v>135</v>
      </c>
      <c r="G36" s="21" t="s">
        <v>26</v>
      </c>
      <c r="H36" s="20" t="s">
        <v>165</v>
      </c>
      <c r="I36" s="20" t="s">
        <v>28</v>
      </c>
      <c r="J36" s="20">
        <v>66000000</v>
      </c>
      <c r="K36" s="18" t="s">
        <v>29</v>
      </c>
      <c r="L36" s="18" t="s">
        <v>30</v>
      </c>
      <c r="M36" s="18" t="s">
        <v>31</v>
      </c>
      <c r="N36" s="18" t="s">
        <v>32</v>
      </c>
      <c r="O36" s="22" t="s">
        <v>33</v>
      </c>
      <c r="P36" s="1">
        <v>2500</v>
      </c>
      <c r="Q36" s="18" t="s">
        <v>166</v>
      </c>
      <c r="R36" s="18" t="s">
        <v>167</v>
      </c>
      <c r="S36" s="18" t="s">
        <v>64</v>
      </c>
      <c r="T36" s="18"/>
      <c r="U36" s="18"/>
      <c r="V36" s="18" t="s">
        <v>37</v>
      </c>
      <c r="W36" s="18" t="s">
        <v>38</v>
      </c>
    </row>
    <row r="37" spans="1:23" ht="28.2" customHeight="1" x14ac:dyDescent="0.3">
      <c r="A37" s="18" t="s">
        <v>24</v>
      </c>
      <c r="B37" s="18" t="s">
        <v>23</v>
      </c>
      <c r="C37" s="18" t="s">
        <v>23</v>
      </c>
      <c r="D37" s="18" t="s">
        <v>0</v>
      </c>
      <c r="E37" s="19" t="s">
        <v>25</v>
      </c>
      <c r="F37" s="20" t="s">
        <v>168</v>
      </c>
      <c r="G37" s="20" t="s">
        <v>26</v>
      </c>
      <c r="H37" s="20" t="s">
        <v>169</v>
      </c>
      <c r="I37" s="20" t="s">
        <v>28</v>
      </c>
      <c r="J37" s="20">
        <v>48000000</v>
      </c>
      <c r="K37" s="18" t="s">
        <v>29</v>
      </c>
      <c r="L37" s="43" t="s">
        <v>125</v>
      </c>
      <c r="M37" s="43" t="s">
        <v>125</v>
      </c>
      <c r="N37" s="18" t="s">
        <v>68</v>
      </c>
      <c r="O37" s="18"/>
      <c r="P37" s="3"/>
      <c r="Q37" s="18" t="s">
        <v>170</v>
      </c>
      <c r="R37" s="54" t="s">
        <v>171</v>
      </c>
      <c r="S37" s="37"/>
      <c r="T37" s="37"/>
      <c r="U37" s="37"/>
      <c r="V37" s="18" t="s">
        <v>172</v>
      </c>
      <c r="W37" s="37"/>
    </row>
    <row r="38" spans="1:23" ht="28.2" customHeight="1" x14ac:dyDescent="0.3">
      <c r="A38" s="18" t="s">
        <v>24</v>
      </c>
      <c r="B38" s="18" t="s">
        <v>24</v>
      </c>
      <c r="C38" s="18" t="s">
        <v>24</v>
      </c>
      <c r="D38" s="18" t="s">
        <v>2</v>
      </c>
      <c r="E38" s="19" t="s">
        <v>25</v>
      </c>
      <c r="F38" s="20" t="s">
        <v>173</v>
      </c>
      <c r="G38" s="20" t="s">
        <v>123</v>
      </c>
      <c r="H38" s="20" t="s">
        <v>174</v>
      </c>
      <c r="I38" s="20" t="s">
        <v>28</v>
      </c>
      <c r="J38" s="20">
        <v>48000000</v>
      </c>
      <c r="K38" s="18" t="s">
        <v>29</v>
      </c>
      <c r="L38" s="37" t="s">
        <v>125</v>
      </c>
      <c r="M38" s="43" t="s">
        <v>125</v>
      </c>
      <c r="N38" s="18" t="s">
        <v>68</v>
      </c>
      <c r="O38" s="18"/>
      <c r="P38" s="3">
        <v>21000</v>
      </c>
      <c r="Q38" s="18" t="s">
        <v>175</v>
      </c>
      <c r="R38" s="54" t="s">
        <v>176</v>
      </c>
      <c r="S38" s="37" t="s">
        <v>36</v>
      </c>
      <c r="T38" s="37"/>
      <c r="U38" s="37"/>
      <c r="V38" s="18" t="s">
        <v>53</v>
      </c>
      <c r="W38" s="37" t="s">
        <v>24</v>
      </c>
    </row>
    <row r="39" spans="1:23" ht="28.2" customHeight="1" x14ac:dyDescent="0.3">
      <c r="A39" s="18" t="s">
        <v>24</v>
      </c>
      <c r="B39" s="18" t="s">
        <v>24</v>
      </c>
      <c r="C39" s="18" t="s">
        <v>24</v>
      </c>
      <c r="D39" s="18" t="s">
        <v>2</v>
      </c>
      <c r="E39" s="19" t="s">
        <v>25</v>
      </c>
      <c r="F39" s="20" t="s">
        <v>177</v>
      </c>
      <c r="G39" s="20" t="s">
        <v>178</v>
      </c>
      <c r="H39" s="20" t="s">
        <v>179</v>
      </c>
      <c r="I39" s="20" t="s">
        <v>28</v>
      </c>
      <c r="J39" s="20">
        <v>9000000</v>
      </c>
      <c r="K39" s="18" t="s">
        <v>29</v>
      </c>
      <c r="L39" s="36">
        <v>42948</v>
      </c>
      <c r="M39" s="43" t="s">
        <v>125</v>
      </c>
      <c r="N39" s="18" t="s">
        <v>68</v>
      </c>
      <c r="O39" s="18"/>
      <c r="P39" s="3"/>
      <c r="Q39" s="18" t="s">
        <v>180</v>
      </c>
      <c r="R39" s="54"/>
      <c r="S39" s="37"/>
      <c r="T39" s="37"/>
      <c r="U39" s="37"/>
      <c r="V39" s="18" t="s">
        <v>48</v>
      </c>
      <c r="W39" s="37" t="s">
        <v>24</v>
      </c>
    </row>
    <row r="40" spans="1:23" ht="28.2" customHeight="1" x14ac:dyDescent="0.3">
      <c r="A40" s="18"/>
      <c r="B40" s="18"/>
      <c r="C40" s="18"/>
      <c r="D40" s="18"/>
      <c r="E40" s="19" t="s">
        <v>25</v>
      </c>
      <c r="F40" s="20" t="s">
        <v>181</v>
      </c>
      <c r="G40" s="20" t="s">
        <v>182</v>
      </c>
      <c r="H40" s="20" t="s">
        <v>183</v>
      </c>
      <c r="I40" s="20" t="s">
        <v>28</v>
      </c>
      <c r="J40" s="20">
        <v>48000000</v>
      </c>
      <c r="K40" s="18" t="s">
        <v>29</v>
      </c>
      <c r="L40" s="36" t="s">
        <v>125</v>
      </c>
      <c r="M40" s="43" t="s">
        <v>125</v>
      </c>
      <c r="N40" s="18" t="s">
        <v>68</v>
      </c>
      <c r="O40" s="18"/>
      <c r="P40" s="3"/>
      <c r="Q40" s="18"/>
      <c r="R40" s="54"/>
      <c r="S40" s="37"/>
      <c r="T40" s="37"/>
      <c r="U40" s="37"/>
      <c r="V40" s="18" t="s">
        <v>53</v>
      </c>
      <c r="W40" s="37"/>
    </row>
    <row r="41" spans="1:23" ht="28.2" customHeight="1" x14ac:dyDescent="0.3">
      <c r="A41" s="18" t="s">
        <v>24</v>
      </c>
      <c r="B41" s="18" t="s">
        <v>23</v>
      </c>
      <c r="C41" s="18" t="s">
        <v>23</v>
      </c>
      <c r="D41" s="18" t="s">
        <v>0</v>
      </c>
      <c r="E41" s="18" t="s">
        <v>25</v>
      </c>
      <c r="F41" s="20" t="s">
        <v>184</v>
      </c>
      <c r="G41" s="20" t="s">
        <v>134</v>
      </c>
      <c r="H41" s="20" t="s">
        <v>1027</v>
      </c>
      <c r="I41" s="20" t="s">
        <v>185</v>
      </c>
      <c r="J41" s="20">
        <v>45000000</v>
      </c>
      <c r="K41" s="18" t="s">
        <v>29</v>
      </c>
      <c r="L41" s="36">
        <v>43191</v>
      </c>
      <c r="M41" s="36">
        <v>43921</v>
      </c>
      <c r="N41" s="23" t="s">
        <v>1028</v>
      </c>
      <c r="O41" s="18"/>
      <c r="P41" s="3">
        <v>1487726</v>
      </c>
      <c r="Q41" s="18" t="s">
        <v>186</v>
      </c>
      <c r="R41" s="54" t="s">
        <v>187</v>
      </c>
      <c r="S41" s="37" t="s">
        <v>23</v>
      </c>
      <c r="T41" s="37" t="s">
        <v>36</v>
      </c>
      <c r="U41" s="37"/>
      <c r="V41" s="18" t="s">
        <v>188</v>
      </c>
      <c r="W41" s="37" t="s">
        <v>24</v>
      </c>
    </row>
    <row r="42" spans="1:23" ht="28.2" customHeight="1" x14ac:dyDescent="0.3">
      <c r="A42" s="18" t="s">
        <v>24</v>
      </c>
      <c r="B42" s="18" t="s">
        <v>23</v>
      </c>
      <c r="C42" s="18" t="s">
        <v>23</v>
      </c>
      <c r="D42" s="18" t="s">
        <v>0</v>
      </c>
      <c r="E42" s="19" t="s">
        <v>25</v>
      </c>
      <c r="F42" s="20" t="s">
        <v>189</v>
      </c>
      <c r="G42" s="20" t="s">
        <v>134</v>
      </c>
      <c r="H42" s="20" t="s">
        <v>190</v>
      </c>
      <c r="I42" s="20" t="s">
        <v>185</v>
      </c>
      <c r="J42" s="20">
        <v>32000000</v>
      </c>
      <c r="K42" s="18" t="s">
        <v>29</v>
      </c>
      <c r="L42" s="36">
        <v>43070</v>
      </c>
      <c r="M42" s="36">
        <v>43799</v>
      </c>
      <c r="N42" s="18" t="s">
        <v>68</v>
      </c>
      <c r="O42" s="18"/>
      <c r="P42" s="3">
        <v>43566</v>
      </c>
      <c r="Q42" s="18" t="s">
        <v>191</v>
      </c>
      <c r="R42" s="54" t="s">
        <v>192</v>
      </c>
      <c r="S42" s="37" t="s">
        <v>24</v>
      </c>
      <c r="T42" s="37"/>
      <c r="U42" s="37"/>
      <c r="V42" s="18" t="s">
        <v>172</v>
      </c>
      <c r="W42" s="37" t="s">
        <v>24</v>
      </c>
    </row>
    <row r="43" spans="1:23" ht="28.2" customHeight="1" x14ac:dyDescent="0.3">
      <c r="A43" s="18" t="s">
        <v>24</v>
      </c>
      <c r="B43" s="18" t="s">
        <v>23</v>
      </c>
      <c r="C43" s="18" t="s">
        <v>23</v>
      </c>
      <c r="D43" s="18" t="s">
        <v>0</v>
      </c>
      <c r="E43" s="19" t="s">
        <v>25</v>
      </c>
      <c r="F43" s="20" t="s">
        <v>193</v>
      </c>
      <c r="G43" s="20" t="s">
        <v>110</v>
      </c>
      <c r="H43" s="20" t="s">
        <v>194</v>
      </c>
      <c r="I43" s="20" t="s">
        <v>28</v>
      </c>
      <c r="J43" s="20">
        <v>71000000</v>
      </c>
      <c r="K43" s="18" t="s">
        <v>195</v>
      </c>
      <c r="L43" s="36">
        <v>43164</v>
      </c>
      <c r="M43" s="36">
        <v>43437</v>
      </c>
      <c r="N43" s="36">
        <v>43671</v>
      </c>
      <c r="O43" s="18" t="s">
        <v>196</v>
      </c>
      <c r="P43" s="3">
        <v>100344.17</v>
      </c>
      <c r="Q43" s="18" t="s">
        <v>197</v>
      </c>
      <c r="R43" s="54" t="s">
        <v>198</v>
      </c>
      <c r="S43" s="37" t="s">
        <v>23</v>
      </c>
      <c r="T43" s="37"/>
      <c r="U43" s="37"/>
      <c r="V43" s="18" t="s">
        <v>199</v>
      </c>
      <c r="W43" s="37" t="s">
        <v>24</v>
      </c>
    </row>
    <row r="44" spans="1:23" ht="28.2" customHeight="1" x14ac:dyDescent="0.3">
      <c r="A44" s="18" t="s">
        <v>23</v>
      </c>
      <c r="B44" s="18" t="s">
        <v>24</v>
      </c>
      <c r="C44" s="18" t="s">
        <v>23</v>
      </c>
      <c r="D44" s="18" t="s">
        <v>1</v>
      </c>
      <c r="E44" s="19" t="s">
        <v>25</v>
      </c>
      <c r="F44" s="20" t="s">
        <v>200</v>
      </c>
      <c r="G44" s="20" t="s">
        <v>201</v>
      </c>
      <c r="H44" s="20" t="s">
        <v>202</v>
      </c>
      <c r="I44" s="20" t="s">
        <v>28</v>
      </c>
      <c r="J44" s="20">
        <v>79000000</v>
      </c>
      <c r="K44" s="18" t="s">
        <v>29</v>
      </c>
      <c r="L44" s="36">
        <v>43556</v>
      </c>
      <c r="M44" s="36">
        <v>43921</v>
      </c>
      <c r="N44" s="37"/>
      <c r="O44" s="18"/>
      <c r="P44" s="3">
        <v>63530</v>
      </c>
      <c r="Q44" s="18" t="s">
        <v>203</v>
      </c>
      <c r="R44" s="54" t="s">
        <v>204</v>
      </c>
      <c r="S44" s="37" t="s">
        <v>23</v>
      </c>
      <c r="T44" s="37"/>
      <c r="U44" s="37"/>
      <c r="V44" s="18" t="s">
        <v>172</v>
      </c>
      <c r="W44" s="37"/>
    </row>
    <row r="45" spans="1:23" ht="28.2" customHeight="1" x14ac:dyDescent="0.3">
      <c r="A45" s="18" t="s">
        <v>24</v>
      </c>
      <c r="B45" s="18" t="s">
        <v>24</v>
      </c>
      <c r="C45" s="18" t="s">
        <v>24</v>
      </c>
      <c r="D45" s="18" t="s">
        <v>2</v>
      </c>
      <c r="E45" s="19" t="s">
        <v>25</v>
      </c>
      <c r="F45" s="20" t="s">
        <v>205</v>
      </c>
      <c r="G45" s="20" t="s">
        <v>181</v>
      </c>
      <c r="H45" s="20" t="s">
        <v>206</v>
      </c>
      <c r="I45" s="20" t="s">
        <v>28</v>
      </c>
      <c r="J45" s="20">
        <v>48000000</v>
      </c>
      <c r="K45" s="18" t="s">
        <v>29</v>
      </c>
      <c r="L45" s="36">
        <v>43191</v>
      </c>
      <c r="M45" s="36">
        <v>43555</v>
      </c>
      <c r="N45" s="18" t="s">
        <v>207</v>
      </c>
      <c r="O45" s="18"/>
      <c r="P45" s="3">
        <v>12766.96</v>
      </c>
      <c r="Q45" s="18" t="s">
        <v>208</v>
      </c>
      <c r="R45" s="54" t="s">
        <v>209</v>
      </c>
      <c r="S45" s="37" t="s">
        <v>23</v>
      </c>
      <c r="T45" s="37" t="s">
        <v>36</v>
      </c>
      <c r="U45" s="37"/>
      <c r="V45" s="18" t="s">
        <v>210</v>
      </c>
      <c r="W45" s="37" t="s">
        <v>24</v>
      </c>
    </row>
    <row r="46" spans="1:23" ht="28.2" customHeight="1" x14ac:dyDescent="0.3">
      <c r="A46" s="18" t="s">
        <v>24</v>
      </c>
      <c r="B46" s="18" t="s">
        <v>24</v>
      </c>
      <c r="C46" s="18" t="s">
        <v>24</v>
      </c>
      <c r="D46" s="18" t="s">
        <v>2</v>
      </c>
      <c r="E46" s="19" t="s">
        <v>25</v>
      </c>
      <c r="F46" s="20" t="s">
        <v>5</v>
      </c>
      <c r="G46" s="20" t="s">
        <v>181</v>
      </c>
      <c r="H46" s="20" t="s">
        <v>211</v>
      </c>
      <c r="I46" s="20" t="s">
        <v>28</v>
      </c>
      <c r="J46" s="20">
        <v>48000000</v>
      </c>
      <c r="K46" s="18" t="s">
        <v>29</v>
      </c>
      <c r="L46" s="36">
        <v>42461</v>
      </c>
      <c r="M46" s="36">
        <v>43555</v>
      </c>
      <c r="N46" s="18" t="s">
        <v>207</v>
      </c>
      <c r="O46" s="18"/>
      <c r="P46" s="3">
        <f>11250*3</f>
        <v>33750</v>
      </c>
      <c r="Q46" s="18" t="s">
        <v>212</v>
      </c>
      <c r="R46" s="54" t="s">
        <v>213</v>
      </c>
      <c r="S46" s="37" t="s">
        <v>23</v>
      </c>
      <c r="T46" s="37" t="s">
        <v>71</v>
      </c>
      <c r="U46" s="37" t="s">
        <v>214</v>
      </c>
      <c r="V46" s="18" t="s">
        <v>215</v>
      </c>
      <c r="W46" s="37"/>
    </row>
    <row r="47" spans="1:23" ht="28.2" customHeight="1" x14ac:dyDescent="0.3">
      <c r="A47" s="18" t="s">
        <v>24</v>
      </c>
      <c r="B47" s="18" t="s">
        <v>24</v>
      </c>
      <c r="C47" s="18" t="s">
        <v>24</v>
      </c>
      <c r="D47" s="18" t="s">
        <v>2</v>
      </c>
      <c r="E47" s="19" t="s">
        <v>25</v>
      </c>
      <c r="F47" s="20" t="s">
        <v>5</v>
      </c>
      <c r="G47" s="20" t="s">
        <v>181</v>
      </c>
      <c r="H47" s="20" t="s">
        <v>216</v>
      </c>
      <c r="I47" s="20" t="s">
        <v>28</v>
      </c>
      <c r="J47" s="20">
        <v>48000000</v>
      </c>
      <c r="K47" s="18" t="s">
        <v>29</v>
      </c>
      <c r="L47" s="36">
        <v>43191</v>
      </c>
      <c r="M47" s="36">
        <v>43921</v>
      </c>
      <c r="N47" s="18" t="s">
        <v>207</v>
      </c>
      <c r="O47" s="18"/>
      <c r="P47" s="3">
        <f>11250*3</f>
        <v>33750</v>
      </c>
      <c r="Q47" s="18" t="s">
        <v>212</v>
      </c>
      <c r="R47" s="54" t="s">
        <v>217</v>
      </c>
      <c r="S47" s="37" t="s">
        <v>23</v>
      </c>
      <c r="T47" s="37" t="s">
        <v>36</v>
      </c>
      <c r="U47" s="37" t="s">
        <v>214</v>
      </c>
      <c r="V47" s="18" t="s">
        <v>53</v>
      </c>
      <c r="W47" s="37" t="s">
        <v>24</v>
      </c>
    </row>
    <row r="48" spans="1:23" ht="28.2" customHeight="1" x14ac:dyDescent="0.3">
      <c r="A48" s="18" t="s">
        <v>24</v>
      </c>
      <c r="B48" s="18" t="s">
        <v>24</v>
      </c>
      <c r="C48" s="18" t="s">
        <v>24</v>
      </c>
      <c r="D48" s="18" t="s">
        <v>2</v>
      </c>
      <c r="E48" s="19" t="s">
        <v>25</v>
      </c>
      <c r="F48" s="20" t="s">
        <v>5</v>
      </c>
      <c r="G48" s="20" t="s">
        <v>181</v>
      </c>
      <c r="H48" s="20" t="s">
        <v>218</v>
      </c>
      <c r="I48" s="20" t="s">
        <v>28</v>
      </c>
      <c r="J48" s="20">
        <v>48000000</v>
      </c>
      <c r="K48" s="18" t="s">
        <v>195</v>
      </c>
      <c r="L48" s="36">
        <v>43252</v>
      </c>
      <c r="M48" s="36">
        <v>43616</v>
      </c>
      <c r="N48" s="18" t="s">
        <v>68</v>
      </c>
      <c r="O48" s="18"/>
      <c r="P48" s="3">
        <v>16000</v>
      </c>
      <c r="Q48" s="18" t="s">
        <v>219</v>
      </c>
      <c r="R48" s="54" t="s">
        <v>220</v>
      </c>
      <c r="S48" s="37" t="s">
        <v>23</v>
      </c>
      <c r="T48" s="37" t="s">
        <v>36</v>
      </c>
      <c r="U48" s="37"/>
      <c r="V48" s="18" t="s">
        <v>53</v>
      </c>
      <c r="W48" s="37" t="s">
        <v>24</v>
      </c>
    </row>
    <row r="49" spans="1:23" ht="28.2" customHeight="1" x14ac:dyDescent="0.3">
      <c r="A49" s="46" t="s">
        <v>24</v>
      </c>
      <c r="B49" s="46" t="s">
        <v>24</v>
      </c>
      <c r="C49" s="46" t="s">
        <v>23</v>
      </c>
      <c r="D49" s="31" t="s">
        <v>221</v>
      </c>
      <c r="E49" s="46" t="s">
        <v>25</v>
      </c>
      <c r="F49" s="47" t="s">
        <v>222</v>
      </c>
      <c r="G49" s="32" t="s">
        <v>223</v>
      </c>
      <c r="H49" s="32" t="s">
        <v>224</v>
      </c>
      <c r="I49" s="47" t="s">
        <v>105</v>
      </c>
      <c r="J49" s="47">
        <v>48000000</v>
      </c>
      <c r="K49" s="46" t="s">
        <v>225</v>
      </c>
      <c r="L49" s="48">
        <v>45078</v>
      </c>
      <c r="M49" s="48">
        <v>46173</v>
      </c>
      <c r="N49" s="46"/>
      <c r="O49" s="31"/>
      <c r="P49" s="10">
        <f>27490+27490</f>
        <v>54980</v>
      </c>
      <c r="Q49" s="31" t="s">
        <v>226</v>
      </c>
      <c r="R49" s="31" t="s">
        <v>227</v>
      </c>
      <c r="S49" s="46" t="s">
        <v>23</v>
      </c>
      <c r="T49" s="46" t="s">
        <v>36</v>
      </c>
      <c r="U49" s="55" t="s">
        <v>228</v>
      </c>
      <c r="V49" s="18" t="s">
        <v>53</v>
      </c>
      <c r="W49" s="46" t="s">
        <v>24</v>
      </c>
    </row>
    <row r="50" spans="1:23" ht="28.2" customHeight="1" x14ac:dyDescent="0.3">
      <c r="A50" s="18" t="s">
        <v>24</v>
      </c>
      <c r="B50" s="18" t="s">
        <v>23</v>
      </c>
      <c r="C50" s="18" t="s">
        <v>23</v>
      </c>
      <c r="D50" s="18" t="s">
        <v>0</v>
      </c>
      <c r="E50" s="19" t="s">
        <v>25</v>
      </c>
      <c r="F50" s="20" t="s">
        <v>229</v>
      </c>
      <c r="G50" s="20" t="s">
        <v>181</v>
      </c>
      <c r="H50" s="20" t="s">
        <v>1029</v>
      </c>
      <c r="I50" s="20" t="s">
        <v>28</v>
      </c>
      <c r="J50" s="20">
        <v>48000000</v>
      </c>
      <c r="K50" s="18" t="s">
        <v>29</v>
      </c>
      <c r="L50" s="36">
        <v>43221</v>
      </c>
      <c r="M50" s="36">
        <v>43404</v>
      </c>
      <c r="N50" s="18" t="s">
        <v>68</v>
      </c>
      <c r="O50" s="18"/>
      <c r="P50" s="3">
        <v>6180</v>
      </c>
      <c r="Q50" s="18" t="s">
        <v>230</v>
      </c>
      <c r="R50" s="54" t="s">
        <v>231</v>
      </c>
      <c r="S50" s="37" t="s">
        <v>23</v>
      </c>
      <c r="T50" s="37" t="s">
        <v>36</v>
      </c>
      <c r="U50" s="37"/>
      <c r="V50" s="18" t="s">
        <v>53</v>
      </c>
      <c r="W50" s="37" t="s">
        <v>24</v>
      </c>
    </row>
    <row r="51" spans="1:23" ht="28.2" customHeight="1" x14ac:dyDescent="0.3">
      <c r="A51" s="18" t="s">
        <v>24</v>
      </c>
      <c r="B51" s="18" t="s">
        <v>23</v>
      </c>
      <c r="C51" s="18" t="s">
        <v>23</v>
      </c>
      <c r="D51" s="18" t="s">
        <v>0</v>
      </c>
      <c r="E51" s="19" t="s">
        <v>25</v>
      </c>
      <c r="F51" s="20" t="s">
        <v>232</v>
      </c>
      <c r="G51" s="20" t="s">
        <v>223</v>
      </c>
      <c r="H51" s="20" t="s">
        <v>233</v>
      </c>
      <c r="I51" s="20" t="s">
        <v>28</v>
      </c>
      <c r="J51" s="20">
        <v>60000000</v>
      </c>
      <c r="K51" s="18" t="s">
        <v>29</v>
      </c>
      <c r="L51" s="36">
        <v>42291</v>
      </c>
      <c r="M51" s="36">
        <v>44117</v>
      </c>
      <c r="N51" s="37">
        <v>0</v>
      </c>
      <c r="O51" s="18">
        <v>0</v>
      </c>
      <c r="P51" s="3">
        <f>3360*5</f>
        <v>16800</v>
      </c>
      <c r="Q51" s="18" t="s">
        <v>234</v>
      </c>
      <c r="R51" s="54" t="s">
        <v>235</v>
      </c>
      <c r="S51" s="37" t="s">
        <v>36</v>
      </c>
      <c r="T51" s="37" t="s">
        <v>36</v>
      </c>
      <c r="U51" s="37"/>
      <c r="V51" s="18" t="s">
        <v>236</v>
      </c>
      <c r="W51" s="37" t="s">
        <v>24</v>
      </c>
    </row>
    <row r="52" spans="1:23" ht="28.2" customHeight="1" x14ac:dyDescent="0.3">
      <c r="A52" s="18" t="s">
        <v>24</v>
      </c>
      <c r="B52" s="18" t="s">
        <v>24</v>
      </c>
      <c r="C52" s="18" t="s">
        <v>24</v>
      </c>
      <c r="D52" s="18" t="s">
        <v>2</v>
      </c>
      <c r="E52" s="19" t="s">
        <v>25</v>
      </c>
      <c r="F52" s="20" t="s">
        <v>5</v>
      </c>
      <c r="G52" s="20" t="s">
        <v>181</v>
      </c>
      <c r="H52" s="20" t="s">
        <v>237</v>
      </c>
      <c r="I52" s="20" t="s">
        <v>28</v>
      </c>
      <c r="J52" s="20">
        <v>48000000</v>
      </c>
      <c r="K52" s="18" t="s">
        <v>29</v>
      </c>
      <c r="L52" s="36">
        <v>43101</v>
      </c>
      <c r="M52" s="36">
        <v>43465</v>
      </c>
      <c r="N52" s="18" t="s">
        <v>68</v>
      </c>
      <c r="O52" s="18">
        <v>0</v>
      </c>
      <c r="P52" s="3">
        <f>202.1*12</f>
        <v>2425.1999999999998</v>
      </c>
      <c r="Q52" s="18" t="s">
        <v>238</v>
      </c>
      <c r="R52" s="54" t="s">
        <v>239</v>
      </c>
      <c r="S52" s="37" t="s">
        <v>23</v>
      </c>
      <c r="T52" s="37" t="s">
        <v>36</v>
      </c>
      <c r="U52" s="37"/>
      <c r="V52" s="18" t="s">
        <v>53</v>
      </c>
      <c r="W52" s="37" t="s">
        <v>24</v>
      </c>
    </row>
    <row r="53" spans="1:23" ht="28.2" customHeight="1" x14ac:dyDescent="0.3">
      <c r="A53" s="18" t="s">
        <v>24</v>
      </c>
      <c r="B53" s="18" t="s">
        <v>23</v>
      </c>
      <c r="C53" s="18" t="s">
        <v>23</v>
      </c>
      <c r="D53" s="18" t="s">
        <v>0</v>
      </c>
      <c r="E53" s="19" t="s">
        <v>25</v>
      </c>
      <c r="F53" s="20" t="s">
        <v>5</v>
      </c>
      <c r="G53" s="20" t="s">
        <v>181</v>
      </c>
      <c r="H53" s="20" t="s">
        <v>240</v>
      </c>
      <c r="I53" s="20" t="s">
        <v>28</v>
      </c>
      <c r="J53" s="20">
        <v>48000000</v>
      </c>
      <c r="K53" s="18" t="s">
        <v>29</v>
      </c>
      <c r="L53" s="36" t="s">
        <v>125</v>
      </c>
      <c r="M53" s="36">
        <v>43190</v>
      </c>
      <c r="N53" s="18" t="s">
        <v>68</v>
      </c>
      <c r="O53" s="18"/>
      <c r="P53" s="3"/>
      <c r="Q53" s="18"/>
      <c r="R53" s="54"/>
      <c r="S53" s="37"/>
      <c r="T53" s="37"/>
      <c r="U53" s="37"/>
      <c r="V53" s="18" t="s">
        <v>53</v>
      </c>
      <c r="W53" s="37"/>
    </row>
    <row r="54" spans="1:23" ht="28.2" customHeight="1" x14ac:dyDescent="0.3">
      <c r="A54" s="18" t="s">
        <v>24</v>
      </c>
      <c r="B54" s="18" t="s">
        <v>24</v>
      </c>
      <c r="C54" s="18" t="s">
        <v>24</v>
      </c>
      <c r="D54" s="18" t="s">
        <v>241</v>
      </c>
      <c r="E54" s="19" t="s">
        <v>25</v>
      </c>
      <c r="F54" s="20" t="s">
        <v>242</v>
      </c>
      <c r="G54" s="20" t="s">
        <v>26</v>
      </c>
      <c r="H54" s="20" t="s">
        <v>243</v>
      </c>
      <c r="I54" s="20" t="s">
        <v>244</v>
      </c>
      <c r="J54" s="20">
        <v>79000000</v>
      </c>
      <c r="K54" s="18" t="s">
        <v>29</v>
      </c>
      <c r="L54" s="36">
        <v>43252</v>
      </c>
      <c r="M54" s="36">
        <v>43982</v>
      </c>
      <c r="N54" s="18" t="s">
        <v>245</v>
      </c>
      <c r="O54" s="18"/>
      <c r="P54" s="3">
        <f>174557*5</f>
        <v>872785</v>
      </c>
      <c r="Q54" s="18" t="s">
        <v>246</v>
      </c>
      <c r="R54" s="54" t="s">
        <v>247</v>
      </c>
      <c r="S54" s="37" t="s">
        <v>36</v>
      </c>
      <c r="T54" s="37" t="s">
        <v>36</v>
      </c>
      <c r="U54" s="37">
        <v>2263092</v>
      </c>
      <c r="V54" s="18" t="s">
        <v>59</v>
      </c>
      <c r="W54" s="37" t="s">
        <v>24</v>
      </c>
    </row>
    <row r="55" spans="1:23" ht="28.2" customHeight="1" x14ac:dyDescent="0.3">
      <c r="A55" s="18" t="s">
        <v>24</v>
      </c>
      <c r="B55" s="18" t="s">
        <v>24</v>
      </c>
      <c r="C55" s="18" t="s">
        <v>24</v>
      </c>
      <c r="D55" s="18" t="s">
        <v>2</v>
      </c>
      <c r="E55" s="19" t="s">
        <v>25</v>
      </c>
      <c r="F55" s="20" t="s">
        <v>248</v>
      </c>
      <c r="G55" s="20" t="s">
        <v>118</v>
      </c>
      <c r="H55" s="20" t="s">
        <v>249</v>
      </c>
      <c r="I55" s="20" t="s">
        <v>28</v>
      </c>
      <c r="J55" s="20">
        <v>90000000</v>
      </c>
      <c r="K55" s="18" t="s">
        <v>29</v>
      </c>
      <c r="L55" s="36">
        <v>43282</v>
      </c>
      <c r="M55" s="36">
        <v>44012</v>
      </c>
      <c r="N55" s="18" t="s">
        <v>250</v>
      </c>
      <c r="O55" s="18"/>
      <c r="P55" s="3">
        <v>2000</v>
      </c>
      <c r="Q55" s="18" t="s">
        <v>251</v>
      </c>
      <c r="R55" s="54" t="s">
        <v>252</v>
      </c>
      <c r="S55" s="37" t="s">
        <v>253</v>
      </c>
      <c r="T55" s="37" t="s">
        <v>36</v>
      </c>
      <c r="U55" s="37" t="s">
        <v>33</v>
      </c>
      <c r="V55" s="18" t="s">
        <v>254</v>
      </c>
      <c r="W55" s="37" t="s">
        <v>24</v>
      </c>
    </row>
    <row r="56" spans="1:23" ht="28.2" customHeight="1" x14ac:dyDescent="0.3">
      <c r="A56" s="18" t="s">
        <v>23</v>
      </c>
      <c r="B56" s="18" t="s">
        <v>24</v>
      </c>
      <c r="C56" s="18" t="s">
        <v>23</v>
      </c>
      <c r="D56" s="18" t="s">
        <v>1</v>
      </c>
      <c r="E56" s="19" t="s">
        <v>25</v>
      </c>
      <c r="F56" s="20" t="s">
        <v>255</v>
      </c>
      <c r="G56" s="20" t="s">
        <v>110</v>
      </c>
      <c r="H56" s="20" t="s">
        <v>256</v>
      </c>
      <c r="I56" s="20" t="s">
        <v>112</v>
      </c>
      <c r="J56" s="20">
        <v>34000000</v>
      </c>
      <c r="K56" s="18" t="s">
        <v>29</v>
      </c>
      <c r="L56" s="36">
        <v>43255</v>
      </c>
      <c r="M56" s="36">
        <v>44592</v>
      </c>
      <c r="N56" s="37"/>
      <c r="O56" s="18"/>
      <c r="P56" s="3">
        <v>9420</v>
      </c>
      <c r="Q56" s="18" t="s">
        <v>257</v>
      </c>
      <c r="R56" s="54" t="s">
        <v>258</v>
      </c>
      <c r="S56" s="37"/>
      <c r="T56" s="37" t="s">
        <v>36</v>
      </c>
      <c r="U56" s="37"/>
      <c r="V56" s="18" t="s">
        <v>48</v>
      </c>
      <c r="W56" s="37" t="s">
        <v>24</v>
      </c>
    </row>
    <row r="57" spans="1:23" ht="28.2" customHeight="1" x14ac:dyDescent="0.3">
      <c r="A57" s="18" t="s">
        <v>24</v>
      </c>
      <c r="B57" s="18" t="s">
        <v>24</v>
      </c>
      <c r="C57" s="18" t="s">
        <v>24</v>
      </c>
      <c r="D57" s="18" t="s">
        <v>2</v>
      </c>
      <c r="E57" s="19" t="s">
        <v>25</v>
      </c>
      <c r="F57" s="20" t="s">
        <v>5</v>
      </c>
      <c r="G57" s="20" t="s">
        <v>181</v>
      </c>
      <c r="H57" s="20" t="s">
        <v>259</v>
      </c>
      <c r="I57" s="20" t="s">
        <v>28</v>
      </c>
      <c r="J57" s="20">
        <v>48000000</v>
      </c>
      <c r="K57" s="18" t="s">
        <v>29</v>
      </c>
      <c r="L57" s="36">
        <v>43287</v>
      </c>
      <c r="M57" s="36">
        <v>43651</v>
      </c>
      <c r="N57" s="18" t="s">
        <v>260</v>
      </c>
      <c r="O57" s="18"/>
      <c r="P57" s="3">
        <f>2669.05*2</f>
        <v>5338.1</v>
      </c>
      <c r="Q57" s="18" t="s">
        <v>261</v>
      </c>
      <c r="R57" s="54" t="s">
        <v>262</v>
      </c>
      <c r="S57" s="37" t="s">
        <v>23</v>
      </c>
      <c r="T57" s="37" t="s">
        <v>36</v>
      </c>
      <c r="U57" s="37"/>
      <c r="V57" s="18" t="s">
        <v>53</v>
      </c>
      <c r="W57" s="37" t="s">
        <v>24</v>
      </c>
    </row>
    <row r="58" spans="1:23" ht="28.2" customHeight="1" x14ac:dyDescent="0.3">
      <c r="A58" s="56" t="s">
        <v>23</v>
      </c>
      <c r="B58" s="56" t="s">
        <v>24</v>
      </c>
      <c r="C58" s="56" t="s">
        <v>23</v>
      </c>
      <c r="D58" s="56" t="s">
        <v>1</v>
      </c>
      <c r="E58" s="56" t="s">
        <v>66</v>
      </c>
      <c r="F58" s="57" t="s">
        <v>5</v>
      </c>
      <c r="G58" s="57" t="s">
        <v>263</v>
      </c>
      <c r="H58" s="57" t="s">
        <v>264</v>
      </c>
      <c r="I58" s="57" t="s">
        <v>185</v>
      </c>
      <c r="J58" s="57">
        <v>48000000</v>
      </c>
      <c r="K58" s="56" t="s">
        <v>29</v>
      </c>
      <c r="L58" s="58" t="s">
        <v>125</v>
      </c>
      <c r="M58" s="58" t="s">
        <v>125</v>
      </c>
      <c r="N58" s="59" t="s">
        <v>125</v>
      </c>
      <c r="O58" s="56" t="s">
        <v>68</v>
      </c>
      <c r="P58" s="5"/>
      <c r="Q58" s="56" t="s">
        <v>265</v>
      </c>
      <c r="R58" s="60" t="s">
        <v>266</v>
      </c>
      <c r="S58" s="59" t="s">
        <v>23</v>
      </c>
      <c r="T58" s="59"/>
      <c r="U58" s="59"/>
      <c r="V58" s="56" t="s">
        <v>267</v>
      </c>
      <c r="W58" s="59"/>
    </row>
    <row r="59" spans="1:23" ht="28.2" customHeight="1" x14ac:dyDescent="0.3">
      <c r="A59" s="18" t="s">
        <v>24</v>
      </c>
      <c r="B59" s="18" t="s">
        <v>24</v>
      </c>
      <c r="C59" s="18" t="s">
        <v>24</v>
      </c>
      <c r="D59" s="18" t="s">
        <v>2</v>
      </c>
      <c r="E59" s="19" t="s">
        <v>25</v>
      </c>
      <c r="F59" s="20" t="s">
        <v>5</v>
      </c>
      <c r="G59" s="20" t="s">
        <v>125</v>
      </c>
      <c r="H59" s="20" t="s">
        <v>268</v>
      </c>
      <c r="I59" s="20" t="s">
        <v>28</v>
      </c>
      <c r="J59" s="20">
        <v>48000000</v>
      </c>
      <c r="K59" s="18" t="s">
        <v>29</v>
      </c>
      <c r="L59" s="36" t="s">
        <v>125</v>
      </c>
      <c r="M59" s="36" t="s">
        <v>125</v>
      </c>
      <c r="N59" s="37" t="s">
        <v>125</v>
      </c>
      <c r="O59" s="18" t="s">
        <v>68</v>
      </c>
      <c r="P59" s="3"/>
      <c r="Q59" s="18"/>
      <c r="R59" s="54"/>
      <c r="S59" s="37"/>
      <c r="T59" s="37"/>
      <c r="U59" s="37"/>
      <c r="V59" s="18" t="s">
        <v>53</v>
      </c>
      <c r="W59" s="37"/>
    </row>
    <row r="60" spans="1:23" ht="28.2" customHeight="1" x14ac:dyDescent="0.3">
      <c r="A60" s="18" t="s">
        <v>24</v>
      </c>
      <c r="B60" s="18" t="s">
        <v>24</v>
      </c>
      <c r="C60" s="18" t="s">
        <v>24</v>
      </c>
      <c r="D60" s="18" t="s">
        <v>2</v>
      </c>
      <c r="E60" s="19" t="s">
        <v>25</v>
      </c>
      <c r="F60" s="20" t="s">
        <v>269</v>
      </c>
      <c r="G60" s="20" t="s">
        <v>181</v>
      </c>
      <c r="H60" s="20" t="s">
        <v>270</v>
      </c>
      <c r="I60" s="20" t="s">
        <v>28</v>
      </c>
      <c r="J60" s="20">
        <v>48000000</v>
      </c>
      <c r="K60" s="18" t="s">
        <v>29</v>
      </c>
      <c r="L60" s="36">
        <v>43405</v>
      </c>
      <c r="M60" s="36">
        <v>43769</v>
      </c>
      <c r="N60" s="18" t="s">
        <v>260</v>
      </c>
      <c r="O60" s="18"/>
      <c r="P60" s="3">
        <f>498.5*2</f>
        <v>997</v>
      </c>
      <c r="Q60" s="18" t="s">
        <v>271</v>
      </c>
      <c r="R60" s="54" t="s">
        <v>272</v>
      </c>
      <c r="S60" s="37"/>
      <c r="T60" s="37" t="s">
        <v>36</v>
      </c>
      <c r="U60" s="37"/>
      <c r="V60" s="18" t="s">
        <v>273</v>
      </c>
      <c r="W60" s="37" t="s">
        <v>24</v>
      </c>
    </row>
    <row r="61" spans="1:23" ht="28.2" customHeight="1" x14ac:dyDescent="0.3">
      <c r="A61" s="18" t="s">
        <v>23</v>
      </c>
      <c r="B61" s="18" t="s">
        <v>23</v>
      </c>
      <c r="C61" s="18" t="s">
        <v>23</v>
      </c>
      <c r="D61" s="18" t="s">
        <v>1</v>
      </c>
      <c r="E61" s="19" t="s">
        <v>25</v>
      </c>
      <c r="F61" s="20" t="s">
        <v>274</v>
      </c>
      <c r="G61" s="20" t="s">
        <v>181</v>
      </c>
      <c r="H61" s="20" t="s">
        <v>275</v>
      </c>
      <c r="I61" s="20" t="s">
        <v>28</v>
      </c>
      <c r="J61" s="20">
        <v>48000000</v>
      </c>
      <c r="K61" s="18" t="s">
        <v>29</v>
      </c>
      <c r="L61" s="36">
        <v>38992</v>
      </c>
      <c r="M61" s="36">
        <v>39172</v>
      </c>
      <c r="N61" s="37" t="s">
        <v>125</v>
      </c>
      <c r="O61" s="18" t="s">
        <v>276</v>
      </c>
      <c r="P61" s="3">
        <v>12885.19</v>
      </c>
      <c r="Q61" s="18" t="s">
        <v>277</v>
      </c>
      <c r="R61" s="54" t="s">
        <v>278</v>
      </c>
      <c r="S61" s="37"/>
      <c r="T61" s="37"/>
      <c r="U61" s="37"/>
      <c r="V61" s="18" t="s">
        <v>59</v>
      </c>
      <c r="W61" s="37" t="s">
        <v>24</v>
      </c>
    </row>
    <row r="62" spans="1:23" ht="28.2" customHeight="1" x14ac:dyDescent="0.3">
      <c r="A62" s="18" t="s">
        <v>24</v>
      </c>
      <c r="B62" s="18" t="s">
        <v>23</v>
      </c>
      <c r="C62" s="18" t="s">
        <v>23</v>
      </c>
      <c r="D62" s="18" t="s">
        <v>0</v>
      </c>
      <c r="E62" s="19" t="s">
        <v>25</v>
      </c>
      <c r="F62" s="20" t="s">
        <v>279</v>
      </c>
      <c r="G62" s="20" t="s">
        <v>181</v>
      </c>
      <c r="H62" s="20" t="s">
        <v>275</v>
      </c>
      <c r="I62" s="20" t="s">
        <v>28</v>
      </c>
      <c r="J62" s="20">
        <v>48000000</v>
      </c>
      <c r="K62" s="18" t="s">
        <v>29</v>
      </c>
      <c r="L62" s="36">
        <v>41730</v>
      </c>
      <c r="M62" s="36">
        <v>42094</v>
      </c>
      <c r="N62" s="37" t="s">
        <v>125</v>
      </c>
      <c r="O62" s="18" t="s">
        <v>276</v>
      </c>
      <c r="P62" s="3">
        <v>12885.19</v>
      </c>
      <c r="Q62" s="18" t="s">
        <v>277</v>
      </c>
      <c r="R62" s="54" t="s">
        <v>278</v>
      </c>
      <c r="S62" s="37"/>
      <c r="T62" s="37"/>
      <c r="U62" s="37"/>
      <c r="V62" s="18" t="s">
        <v>59</v>
      </c>
      <c r="W62" s="37" t="s">
        <v>24</v>
      </c>
    </row>
    <row r="63" spans="1:23" ht="28.2" customHeight="1" x14ac:dyDescent="0.3">
      <c r="A63" s="18" t="s">
        <v>23</v>
      </c>
      <c r="B63" s="18" t="s">
        <v>24</v>
      </c>
      <c r="C63" s="18" t="s">
        <v>23</v>
      </c>
      <c r="D63" s="18" t="s">
        <v>1</v>
      </c>
      <c r="E63" s="19" t="s">
        <v>25</v>
      </c>
      <c r="F63" s="20" t="s">
        <v>280</v>
      </c>
      <c r="G63" s="20" t="s">
        <v>223</v>
      </c>
      <c r="H63" s="20" t="s">
        <v>281</v>
      </c>
      <c r="I63" s="20" t="s">
        <v>125</v>
      </c>
      <c r="J63" s="61" t="s">
        <v>282</v>
      </c>
      <c r="K63" s="18" t="s">
        <v>29</v>
      </c>
      <c r="L63" s="36">
        <v>43221</v>
      </c>
      <c r="M63" s="36" t="s">
        <v>106</v>
      </c>
      <c r="N63" s="37"/>
      <c r="O63" s="18"/>
      <c r="P63" s="3">
        <v>7168</v>
      </c>
      <c r="Q63" s="18" t="s">
        <v>283</v>
      </c>
      <c r="R63" s="54"/>
      <c r="S63" s="37"/>
      <c r="T63" s="37"/>
      <c r="U63" s="37"/>
      <c r="V63" s="18" t="s">
        <v>48</v>
      </c>
      <c r="W63" s="37"/>
    </row>
    <row r="64" spans="1:23" ht="28.2" customHeight="1" x14ac:dyDescent="0.3">
      <c r="A64" s="18" t="s">
        <v>24</v>
      </c>
      <c r="B64" s="18" t="s">
        <v>24</v>
      </c>
      <c r="C64" s="18" t="s">
        <v>24</v>
      </c>
      <c r="D64" s="18" t="s">
        <v>2</v>
      </c>
      <c r="E64" s="19" t="s">
        <v>25</v>
      </c>
      <c r="F64" s="20" t="s">
        <v>284</v>
      </c>
      <c r="G64" s="20" t="s">
        <v>263</v>
      </c>
      <c r="H64" s="20" t="s">
        <v>285</v>
      </c>
      <c r="I64" s="20" t="s">
        <v>28</v>
      </c>
      <c r="J64" s="20">
        <v>34000000</v>
      </c>
      <c r="K64" s="18" t="s">
        <v>29</v>
      </c>
      <c r="L64" s="36">
        <v>43497</v>
      </c>
      <c r="M64" s="36">
        <v>45322</v>
      </c>
      <c r="N64" s="62" t="s">
        <v>286</v>
      </c>
      <c r="O64" s="18"/>
      <c r="P64" s="3">
        <v>50000</v>
      </c>
      <c r="Q64" s="18" t="s">
        <v>287</v>
      </c>
      <c r="R64" s="18" t="s">
        <v>288</v>
      </c>
      <c r="S64" s="37" t="s">
        <v>24</v>
      </c>
      <c r="T64" s="37" t="s">
        <v>36</v>
      </c>
      <c r="U64" s="37" t="s">
        <v>33</v>
      </c>
      <c r="V64" s="18" t="s">
        <v>59</v>
      </c>
      <c r="W64" s="37" t="s">
        <v>23</v>
      </c>
    </row>
    <row r="65" spans="1:23" ht="28.2" customHeight="1" x14ac:dyDescent="0.3">
      <c r="A65" s="18" t="s">
        <v>24</v>
      </c>
      <c r="B65" s="18" t="s">
        <v>23</v>
      </c>
      <c r="C65" s="18" t="s">
        <v>23</v>
      </c>
      <c r="D65" s="18" t="s">
        <v>0</v>
      </c>
      <c r="E65" s="19" t="s">
        <v>25</v>
      </c>
      <c r="F65" s="20" t="s">
        <v>289</v>
      </c>
      <c r="G65" s="20" t="s">
        <v>26</v>
      </c>
      <c r="H65" s="20" t="s">
        <v>290</v>
      </c>
      <c r="I65" s="20" t="s">
        <v>291</v>
      </c>
      <c r="J65" s="20">
        <v>92000000</v>
      </c>
      <c r="K65" s="18" t="s">
        <v>29</v>
      </c>
      <c r="L65" s="36">
        <v>43497</v>
      </c>
      <c r="M65" s="36">
        <v>47149</v>
      </c>
      <c r="N65" s="37">
        <v>5</v>
      </c>
      <c r="O65" s="36">
        <v>46783</v>
      </c>
      <c r="P65" s="3">
        <v>6000000</v>
      </c>
      <c r="Q65" s="18" t="s">
        <v>292</v>
      </c>
      <c r="R65" s="19" t="s">
        <v>47</v>
      </c>
      <c r="S65" s="19" t="s">
        <v>36</v>
      </c>
      <c r="T65" s="37"/>
      <c r="U65" s="37"/>
      <c r="V65" s="18" t="s">
        <v>48</v>
      </c>
      <c r="W65" s="37" t="s">
        <v>24</v>
      </c>
    </row>
    <row r="66" spans="1:23" ht="28.2" customHeight="1" x14ac:dyDescent="0.3">
      <c r="A66" s="18" t="s">
        <v>24</v>
      </c>
      <c r="B66" s="18" t="s">
        <v>23</v>
      </c>
      <c r="C66" s="18" t="s">
        <v>23</v>
      </c>
      <c r="D66" s="18" t="s">
        <v>0</v>
      </c>
      <c r="E66" s="19" t="s">
        <v>25</v>
      </c>
      <c r="F66" s="20" t="s">
        <v>293</v>
      </c>
      <c r="G66" s="20" t="s">
        <v>294</v>
      </c>
      <c r="H66" s="20" t="s">
        <v>295</v>
      </c>
      <c r="I66" s="20" t="s">
        <v>28</v>
      </c>
      <c r="J66" s="20">
        <v>92000000</v>
      </c>
      <c r="K66" s="18" t="s">
        <v>29</v>
      </c>
      <c r="L66" s="36">
        <v>43556</v>
      </c>
      <c r="M66" s="36">
        <v>45382</v>
      </c>
      <c r="N66" s="37">
        <v>0</v>
      </c>
      <c r="O66" s="36">
        <v>45016</v>
      </c>
      <c r="P66" s="6" t="s">
        <v>125</v>
      </c>
      <c r="Q66" s="18" t="s">
        <v>296</v>
      </c>
      <c r="R66" s="54" t="s">
        <v>47</v>
      </c>
      <c r="S66" s="37" t="s">
        <v>71</v>
      </c>
      <c r="T66" s="37" t="s">
        <v>116</v>
      </c>
      <c r="U66" s="37"/>
      <c r="V66" s="18" t="s">
        <v>48</v>
      </c>
      <c r="W66" s="37" t="s">
        <v>24</v>
      </c>
    </row>
    <row r="67" spans="1:23" ht="28.2" customHeight="1" x14ac:dyDescent="0.3">
      <c r="A67" s="18" t="s">
        <v>24</v>
      </c>
      <c r="B67" s="18" t="s">
        <v>24</v>
      </c>
      <c r="C67" s="18" t="s">
        <v>24</v>
      </c>
      <c r="D67" s="18" t="s">
        <v>2</v>
      </c>
      <c r="E67" s="19" t="s">
        <v>25</v>
      </c>
      <c r="F67" s="20" t="s">
        <v>297</v>
      </c>
      <c r="G67" s="20" t="s">
        <v>110</v>
      </c>
      <c r="H67" s="20" t="s">
        <v>298</v>
      </c>
      <c r="I67" s="20" t="s">
        <v>28</v>
      </c>
      <c r="J67" s="20">
        <v>48000000</v>
      </c>
      <c r="K67" s="18" t="s">
        <v>29</v>
      </c>
      <c r="L67" s="36">
        <v>43447</v>
      </c>
      <c r="M67" s="36">
        <v>44177</v>
      </c>
      <c r="N67" s="37">
        <v>2</v>
      </c>
      <c r="O67" s="36">
        <v>43902</v>
      </c>
      <c r="P67" s="3">
        <v>40040</v>
      </c>
      <c r="Q67" s="18" t="s">
        <v>299</v>
      </c>
      <c r="R67" s="54" t="s">
        <v>300</v>
      </c>
      <c r="S67" s="37" t="s">
        <v>24</v>
      </c>
      <c r="T67" s="37" t="s">
        <v>71</v>
      </c>
      <c r="U67" s="37"/>
      <c r="V67" s="18" t="s">
        <v>53</v>
      </c>
      <c r="W67" s="37" t="s">
        <v>24</v>
      </c>
    </row>
    <row r="68" spans="1:23" ht="28.2" customHeight="1" x14ac:dyDescent="0.3">
      <c r="A68" s="18" t="s">
        <v>24</v>
      </c>
      <c r="B68" s="18" t="s">
        <v>23</v>
      </c>
      <c r="C68" s="18" t="s">
        <v>23</v>
      </c>
      <c r="D68" s="18" t="s">
        <v>0</v>
      </c>
      <c r="E68" s="19" t="s">
        <v>25</v>
      </c>
      <c r="F68" s="20" t="s">
        <v>301</v>
      </c>
      <c r="G68" s="20" t="s">
        <v>26</v>
      </c>
      <c r="H68" s="20" t="s">
        <v>302</v>
      </c>
      <c r="I68" s="20" t="s">
        <v>28</v>
      </c>
      <c r="J68" s="20">
        <v>98000000</v>
      </c>
      <c r="K68" s="18" t="s">
        <v>29</v>
      </c>
      <c r="L68" s="36">
        <v>43556</v>
      </c>
      <c r="M68" s="36">
        <v>44286</v>
      </c>
      <c r="N68" s="37">
        <v>1</v>
      </c>
      <c r="O68" s="36">
        <v>44105</v>
      </c>
      <c r="P68" s="3">
        <v>162333</v>
      </c>
      <c r="Q68" s="18" t="s">
        <v>303</v>
      </c>
      <c r="R68" s="18" t="s">
        <v>304</v>
      </c>
      <c r="S68" s="37" t="s">
        <v>116</v>
      </c>
      <c r="T68" s="37" t="s">
        <v>71</v>
      </c>
      <c r="U68" s="37"/>
      <c r="V68" s="18" t="s">
        <v>172</v>
      </c>
      <c r="W68" s="37" t="s">
        <v>24</v>
      </c>
    </row>
    <row r="69" spans="1:23" ht="28.2" customHeight="1" x14ac:dyDescent="0.3">
      <c r="A69" s="18" t="s">
        <v>23</v>
      </c>
      <c r="B69" s="18" t="s">
        <v>24</v>
      </c>
      <c r="C69" s="18" t="s">
        <v>23</v>
      </c>
      <c r="D69" s="18" t="s">
        <v>1</v>
      </c>
      <c r="E69" s="19" t="s">
        <v>25</v>
      </c>
      <c r="F69" s="20" t="s">
        <v>305</v>
      </c>
      <c r="G69" s="20" t="s">
        <v>26</v>
      </c>
      <c r="H69" s="20" t="s">
        <v>306</v>
      </c>
      <c r="I69" s="20" t="s">
        <v>28</v>
      </c>
      <c r="J69" s="20">
        <v>98000000</v>
      </c>
      <c r="K69" s="18" t="s">
        <v>29</v>
      </c>
      <c r="L69" s="36">
        <v>43556</v>
      </c>
      <c r="M69" s="36">
        <v>44286</v>
      </c>
      <c r="N69" s="37">
        <v>1</v>
      </c>
      <c r="O69" s="36">
        <v>44105</v>
      </c>
      <c r="P69" s="3">
        <v>164400</v>
      </c>
      <c r="Q69" s="18" t="s">
        <v>307</v>
      </c>
      <c r="R69" s="18" t="s">
        <v>304</v>
      </c>
      <c r="S69" s="37" t="s">
        <v>116</v>
      </c>
      <c r="T69" s="37" t="s">
        <v>71</v>
      </c>
      <c r="U69" s="37"/>
      <c r="V69" s="18" t="s">
        <v>172</v>
      </c>
      <c r="W69" s="37" t="s">
        <v>24</v>
      </c>
    </row>
    <row r="70" spans="1:23" ht="28.2" customHeight="1" x14ac:dyDescent="0.3">
      <c r="A70" s="18" t="s">
        <v>24</v>
      </c>
      <c r="B70" s="18" t="s">
        <v>23</v>
      </c>
      <c r="C70" s="18" t="s">
        <v>23</v>
      </c>
      <c r="D70" s="18" t="s">
        <v>0</v>
      </c>
      <c r="E70" s="19" t="s">
        <v>25</v>
      </c>
      <c r="F70" s="20" t="s">
        <v>308</v>
      </c>
      <c r="G70" s="20" t="s">
        <v>223</v>
      </c>
      <c r="H70" s="20" t="s">
        <v>309</v>
      </c>
      <c r="I70" s="20" t="s">
        <v>28</v>
      </c>
      <c r="J70" s="20">
        <v>77000000</v>
      </c>
      <c r="K70" s="18" t="s">
        <v>29</v>
      </c>
      <c r="L70" s="36">
        <v>43556</v>
      </c>
      <c r="M70" s="36">
        <v>44651</v>
      </c>
      <c r="N70" s="37"/>
      <c r="O70" s="18"/>
      <c r="P70" s="3">
        <v>15838.08</v>
      </c>
      <c r="Q70" s="18" t="s">
        <v>310</v>
      </c>
      <c r="R70" s="54" t="s">
        <v>311</v>
      </c>
      <c r="S70" s="37" t="s">
        <v>36</v>
      </c>
      <c r="T70" s="37" t="s">
        <v>36</v>
      </c>
      <c r="U70" s="37"/>
      <c r="V70" s="18" t="s">
        <v>312</v>
      </c>
      <c r="W70" s="37" t="s">
        <v>24</v>
      </c>
    </row>
    <row r="71" spans="1:23" ht="28.2" customHeight="1" x14ac:dyDescent="0.3">
      <c r="A71" s="18" t="s">
        <v>23</v>
      </c>
      <c r="B71" s="18" t="s">
        <v>24</v>
      </c>
      <c r="C71" s="18" t="s">
        <v>23</v>
      </c>
      <c r="D71" s="18" t="s">
        <v>1</v>
      </c>
      <c r="E71" s="19" t="s">
        <v>25</v>
      </c>
      <c r="F71" s="20" t="s">
        <v>313</v>
      </c>
      <c r="G71" s="20" t="s">
        <v>123</v>
      </c>
      <c r="H71" s="20" t="s">
        <v>309</v>
      </c>
      <c r="I71" s="20" t="s">
        <v>28</v>
      </c>
      <c r="J71" s="20">
        <v>73000000</v>
      </c>
      <c r="K71" s="18" t="s">
        <v>29</v>
      </c>
      <c r="L71" s="36">
        <v>44749</v>
      </c>
      <c r="M71" s="36">
        <v>45016</v>
      </c>
      <c r="N71" s="37"/>
      <c r="O71" s="18"/>
      <c r="P71" s="3">
        <v>18786.86</v>
      </c>
      <c r="Q71" s="18" t="s">
        <v>314</v>
      </c>
      <c r="R71" s="54" t="s">
        <v>315</v>
      </c>
      <c r="S71" s="37" t="s">
        <v>36</v>
      </c>
      <c r="T71" s="37" t="s">
        <v>316</v>
      </c>
      <c r="U71" s="56" t="s">
        <v>317</v>
      </c>
      <c r="V71" s="18" t="s">
        <v>312</v>
      </c>
      <c r="W71" s="37" t="s">
        <v>24</v>
      </c>
    </row>
    <row r="72" spans="1:23" ht="28.2" customHeight="1" x14ac:dyDescent="0.3">
      <c r="A72" s="18" t="s">
        <v>24</v>
      </c>
      <c r="B72" s="18" t="s">
        <v>24</v>
      </c>
      <c r="C72" s="18" t="s">
        <v>24</v>
      </c>
      <c r="D72" s="30" t="s">
        <v>2</v>
      </c>
      <c r="E72" s="19" t="s">
        <v>25</v>
      </c>
      <c r="F72" s="20" t="s">
        <v>318</v>
      </c>
      <c r="G72" s="20" t="s">
        <v>110</v>
      </c>
      <c r="H72" s="63" t="s">
        <v>319</v>
      </c>
      <c r="I72" s="63" t="s">
        <v>28</v>
      </c>
      <c r="J72" s="61" t="s">
        <v>320</v>
      </c>
      <c r="K72" s="18" t="s">
        <v>29</v>
      </c>
      <c r="L72" s="36">
        <v>44105</v>
      </c>
      <c r="M72" s="36">
        <v>45565</v>
      </c>
      <c r="N72" s="37">
        <v>0</v>
      </c>
      <c r="O72" s="18"/>
      <c r="P72" s="3">
        <v>700000</v>
      </c>
      <c r="Q72" s="18" t="s">
        <v>321</v>
      </c>
      <c r="R72" s="54" t="s">
        <v>322</v>
      </c>
      <c r="S72" s="37" t="s">
        <v>23</v>
      </c>
      <c r="T72" s="37" t="s">
        <v>36</v>
      </c>
      <c r="U72" s="37"/>
      <c r="V72" s="18" t="s">
        <v>43</v>
      </c>
      <c r="W72" s="37" t="s">
        <v>24</v>
      </c>
    </row>
    <row r="73" spans="1:23" ht="28.2" customHeight="1" x14ac:dyDescent="0.3">
      <c r="A73" s="18" t="s">
        <v>24</v>
      </c>
      <c r="B73" s="18" t="s">
        <v>24</v>
      </c>
      <c r="C73" s="18" t="s">
        <v>24</v>
      </c>
      <c r="D73" s="30" t="s">
        <v>2</v>
      </c>
      <c r="E73" s="19" t="s">
        <v>25</v>
      </c>
      <c r="F73" s="20" t="s">
        <v>323</v>
      </c>
      <c r="G73" s="20" t="s">
        <v>123</v>
      </c>
      <c r="H73" s="20" t="s">
        <v>324</v>
      </c>
      <c r="I73" s="63" t="s">
        <v>28</v>
      </c>
      <c r="J73" s="20">
        <v>48000000</v>
      </c>
      <c r="K73" s="18" t="s">
        <v>29</v>
      </c>
      <c r="L73" s="36" t="s">
        <v>125</v>
      </c>
      <c r="M73" s="36" t="s">
        <v>125</v>
      </c>
      <c r="N73" s="37"/>
      <c r="O73" s="18" t="s">
        <v>68</v>
      </c>
      <c r="P73" s="3"/>
      <c r="Q73" s="18" t="s">
        <v>325</v>
      </c>
      <c r="R73" s="54"/>
      <c r="S73" s="37"/>
      <c r="T73" s="37"/>
      <c r="U73" s="37"/>
      <c r="V73" s="18" t="s">
        <v>326</v>
      </c>
      <c r="W73" s="37"/>
    </row>
    <row r="74" spans="1:23" ht="28.2" customHeight="1" x14ac:dyDescent="0.3">
      <c r="A74" s="18" t="s">
        <v>24</v>
      </c>
      <c r="B74" s="18" t="s">
        <v>23</v>
      </c>
      <c r="C74" s="18" t="s">
        <v>23</v>
      </c>
      <c r="D74" s="30" t="s">
        <v>0</v>
      </c>
      <c r="E74" s="19" t="s">
        <v>25</v>
      </c>
      <c r="F74" s="20" t="s">
        <v>327</v>
      </c>
      <c r="G74" s="20" t="s">
        <v>123</v>
      </c>
      <c r="H74" s="20" t="s">
        <v>328</v>
      </c>
      <c r="I74" s="63" t="s">
        <v>28</v>
      </c>
      <c r="J74" s="20">
        <v>48000000</v>
      </c>
      <c r="K74" s="18" t="s">
        <v>195</v>
      </c>
      <c r="L74" s="36">
        <v>43556</v>
      </c>
      <c r="M74" s="36">
        <v>43921</v>
      </c>
      <c r="N74" s="18" t="s">
        <v>68</v>
      </c>
      <c r="O74" s="18"/>
      <c r="P74" s="3" t="s">
        <v>329</v>
      </c>
      <c r="Q74" s="18" t="s">
        <v>330</v>
      </c>
      <c r="R74" s="54" t="s">
        <v>331</v>
      </c>
      <c r="S74" s="37" t="s">
        <v>36</v>
      </c>
      <c r="T74" s="37" t="s">
        <v>36</v>
      </c>
      <c r="U74" s="37"/>
      <c r="V74" s="18" t="s">
        <v>210</v>
      </c>
      <c r="W74" s="37" t="s">
        <v>24</v>
      </c>
    </row>
    <row r="75" spans="1:23" ht="28.2" customHeight="1" x14ac:dyDescent="0.3">
      <c r="A75" s="18" t="s">
        <v>23</v>
      </c>
      <c r="B75" s="18" t="s">
        <v>24</v>
      </c>
      <c r="C75" s="18" t="s">
        <v>23</v>
      </c>
      <c r="D75" s="30" t="s">
        <v>1</v>
      </c>
      <c r="E75" s="19" t="s">
        <v>25</v>
      </c>
      <c r="F75" s="20" t="s">
        <v>332</v>
      </c>
      <c r="G75" s="20" t="s">
        <v>118</v>
      </c>
      <c r="H75" s="64" t="s">
        <v>333</v>
      </c>
      <c r="I75" s="64" t="s">
        <v>112</v>
      </c>
      <c r="J75" s="20">
        <v>30000000</v>
      </c>
      <c r="K75" s="18" t="s">
        <v>29</v>
      </c>
      <c r="L75" s="36">
        <v>43571</v>
      </c>
      <c r="M75" s="36">
        <v>45504</v>
      </c>
      <c r="N75" s="37">
        <v>0</v>
      </c>
      <c r="O75" s="18"/>
      <c r="P75" s="3"/>
      <c r="Q75" s="18" t="s">
        <v>334</v>
      </c>
      <c r="R75" s="54" t="s">
        <v>335</v>
      </c>
      <c r="S75" s="37"/>
      <c r="T75" s="37"/>
      <c r="U75" s="37"/>
      <c r="V75" s="18" t="s">
        <v>336</v>
      </c>
      <c r="W75" s="37"/>
    </row>
    <row r="76" spans="1:23" ht="28.2" customHeight="1" x14ac:dyDescent="0.3">
      <c r="A76" s="18" t="s">
        <v>24</v>
      </c>
      <c r="B76" s="18" t="s">
        <v>24</v>
      </c>
      <c r="C76" s="18" t="s">
        <v>24</v>
      </c>
      <c r="D76" s="18" t="s">
        <v>2</v>
      </c>
      <c r="E76" s="19" t="s">
        <v>25</v>
      </c>
      <c r="F76" s="20" t="s">
        <v>337</v>
      </c>
      <c r="G76" s="20" t="s">
        <v>26</v>
      </c>
      <c r="H76" s="20" t="s">
        <v>338</v>
      </c>
      <c r="I76" s="20" t="s">
        <v>28</v>
      </c>
      <c r="J76" s="20">
        <v>66000000</v>
      </c>
      <c r="K76" s="18" t="s">
        <v>29</v>
      </c>
      <c r="L76" s="36">
        <v>43647</v>
      </c>
      <c r="M76" s="36">
        <v>44742</v>
      </c>
      <c r="N76" s="37">
        <v>2</v>
      </c>
      <c r="O76" s="36">
        <v>45107</v>
      </c>
      <c r="P76" s="3">
        <v>1887545</v>
      </c>
      <c r="Q76" s="18" t="s">
        <v>339</v>
      </c>
      <c r="R76" s="18" t="s">
        <v>340</v>
      </c>
      <c r="S76" s="37" t="s">
        <v>36</v>
      </c>
      <c r="T76" s="37" t="s">
        <v>32</v>
      </c>
      <c r="U76" s="37"/>
      <c r="V76" s="18" t="s">
        <v>210</v>
      </c>
      <c r="W76" s="37" t="s">
        <v>24</v>
      </c>
    </row>
    <row r="77" spans="1:23" ht="28.2" customHeight="1" x14ac:dyDescent="0.3">
      <c r="A77" s="18" t="s">
        <v>24</v>
      </c>
      <c r="B77" s="18" t="s">
        <v>23</v>
      </c>
      <c r="C77" s="18" t="s">
        <v>23</v>
      </c>
      <c r="D77" s="18" t="s">
        <v>0</v>
      </c>
      <c r="E77" s="19" t="s">
        <v>25</v>
      </c>
      <c r="F77" s="20" t="s">
        <v>341</v>
      </c>
      <c r="G77" s="20" t="s">
        <v>342</v>
      </c>
      <c r="H77" s="20" t="s">
        <v>343</v>
      </c>
      <c r="I77" s="20" t="s">
        <v>28</v>
      </c>
      <c r="J77" s="20" t="s">
        <v>125</v>
      </c>
      <c r="K77" s="18" t="s">
        <v>29</v>
      </c>
      <c r="L77" s="36">
        <v>43556</v>
      </c>
      <c r="M77" s="36">
        <v>44651</v>
      </c>
      <c r="N77" s="37">
        <v>3</v>
      </c>
      <c r="O77" s="18"/>
      <c r="P77" s="3">
        <f>16071+1000</f>
        <v>17071</v>
      </c>
      <c r="Q77" s="18" t="s">
        <v>344</v>
      </c>
      <c r="R77" s="54"/>
      <c r="S77" s="37" t="s">
        <v>23</v>
      </c>
      <c r="T77" s="37"/>
      <c r="U77" s="37"/>
      <c r="V77" s="18" t="s">
        <v>345</v>
      </c>
      <c r="W77" s="37" t="s">
        <v>24</v>
      </c>
    </row>
    <row r="78" spans="1:23" ht="28.2" customHeight="1" x14ac:dyDescent="0.3">
      <c r="A78" s="18" t="s">
        <v>23</v>
      </c>
      <c r="B78" s="18" t="s">
        <v>24</v>
      </c>
      <c r="C78" s="18" t="s">
        <v>23</v>
      </c>
      <c r="D78" s="18" t="s">
        <v>1</v>
      </c>
      <c r="E78" s="19" t="s">
        <v>25</v>
      </c>
      <c r="F78" s="20" t="s">
        <v>346</v>
      </c>
      <c r="G78" s="20" t="s">
        <v>342</v>
      </c>
      <c r="H78" s="20" t="s">
        <v>343</v>
      </c>
      <c r="I78" s="20" t="s">
        <v>28</v>
      </c>
      <c r="J78" s="20" t="s">
        <v>125</v>
      </c>
      <c r="K78" s="18" t="s">
        <v>29</v>
      </c>
      <c r="L78" s="36">
        <v>43556</v>
      </c>
      <c r="M78" s="36">
        <v>43921</v>
      </c>
      <c r="N78" s="37">
        <v>1</v>
      </c>
      <c r="O78" s="18"/>
      <c r="P78" s="3"/>
      <c r="Q78" s="18" t="s">
        <v>347</v>
      </c>
      <c r="R78" s="54"/>
      <c r="S78" s="37" t="s">
        <v>23</v>
      </c>
      <c r="T78" s="37"/>
      <c r="U78" s="37"/>
      <c r="V78" s="18" t="s">
        <v>345</v>
      </c>
      <c r="W78" s="37" t="s">
        <v>24</v>
      </c>
    </row>
    <row r="79" spans="1:23" ht="28.2" customHeight="1" x14ac:dyDescent="0.3">
      <c r="A79" s="18" t="s">
        <v>23</v>
      </c>
      <c r="B79" s="18" t="s">
        <v>24</v>
      </c>
      <c r="C79" s="18" t="s">
        <v>23</v>
      </c>
      <c r="D79" s="18" t="s">
        <v>1</v>
      </c>
      <c r="E79" s="19" t="s">
        <v>25</v>
      </c>
      <c r="F79" s="20" t="s">
        <v>348</v>
      </c>
      <c r="G79" s="20" t="s">
        <v>349</v>
      </c>
      <c r="H79" s="20" t="s">
        <v>350</v>
      </c>
      <c r="I79" s="20" t="s">
        <v>28</v>
      </c>
      <c r="J79" s="20">
        <v>79000000</v>
      </c>
      <c r="K79" s="18" t="s">
        <v>29</v>
      </c>
      <c r="L79" s="36">
        <v>43556</v>
      </c>
      <c r="M79" s="36">
        <v>43921</v>
      </c>
      <c r="N79" s="18" t="s">
        <v>351</v>
      </c>
      <c r="O79" s="18"/>
      <c r="P79" s="3">
        <v>3525</v>
      </c>
      <c r="Q79" s="18" t="s">
        <v>352</v>
      </c>
      <c r="R79" s="54"/>
      <c r="S79" s="37" t="s">
        <v>32</v>
      </c>
      <c r="T79" s="37" t="s">
        <v>36</v>
      </c>
      <c r="U79" s="37"/>
      <c r="V79" s="18" t="s">
        <v>353</v>
      </c>
      <c r="W79" s="37"/>
    </row>
    <row r="80" spans="1:23" ht="28.2" customHeight="1" x14ac:dyDescent="0.3">
      <c r="A80" s="30" t="s">
        <v>24</v>
      </c>
      <c r="B80" s="30" t="s">
        <v>24</v>
      </c>
      <c r="C80" s="30" t="s">
        <v>23</v>
      </c>
      <c r="D80" s="18" t="s">
        <v>0</v>
      </c>
      <c r="E80" s="19" t="s">
        <v>25</v>
      </c>
      <c r="F80" s="65" t="s">
        <v>354</v>
      </c>
      <c r="G80" s="65" t="s">
        <v>26</v>
      </c>
      <c r="H80" s="65" t="s">
        <v>355</v>
      </c>
      <c r="I80" s="20" t="s">
        <v>356</v>
      </c>
      <c r="J80" s="20">
        <v>72000000</v>
      </c>
      <c r="K80" s="18" t="s">
        <v>29</v>
      </c>
      <c r="L80" s="66">
        <v>43922</v>
      </c>
      <c r="M80" s="67">
        <v>44286</v>
      </c>
      <c r="N80" s="68"/>
      <c r="O80" s="18" t="s">
        <v>357</v>
      </c>
      <c r="P80" s="7">
        <f>8602.87*2</f>
        <v>17205.740000000002</v>
      </c>
      <c r="Q80" s="69" t="s">
        <v>358</v>
      </c>
      <c r="R80" s="69" t="s">
        <v>359</v>
      </c>
      <c r="S80" s="30"/>
      <c r="T80" s="69"/>
      <c r="U80" s="69"/>
      <c r="V80" s="69" t="s">
        <v>360</v>
      </c>
      <c r="W80" s="69" t="s">
        <v>24</v>
      </c>
    </row>
    <row r="81" spans="1:23" ht="28.2" customHeight="1" x14ac:dyDescent="0.3">
      <c r="A81" s="18" t="s">
        <v>24</v>
      </c>
      <c r="B81" s="18" t="s">
        <v>24</v>
      </c>
      <c r="C81" s="18" t="s">
        <v>24</v>
      </c>
      <c r="D81" s="18" t="s">
        <v>2</v>
      </c>
      <c r="E81" s="19" t="s">
        <v>25</v>
      </c>
      <c r="F81" s="20" t="s">
        <v>361</v>
      </c>
      <c r="G81" s="20" t="s">
        <v>294</v>
      </c>
      <c r="H81" s="20" t="s">
        <v>362</v>
      </c>
      <c r="I81" s="20" t="s">
        <v>363</v>
      </c>
      <c r="J81" s="20">
        <v>32000000</v>
      </c>
      <c r="K81" s="18" t="s">
        <v>29</v>
      </c>
      <c r="L81" s="36">
        <v>43739</v>
      </c>
      <c r="M81" s="36">
        <v>45565</v>
      </c>
      <c r="N81" s="37">
        <v>0</v>
      </c>
      <c r="O81" s="18"/>
      <c r="P81" s="6">
        <v>389782</v>
      </c>
      <c r="Q81" s="18" t="s">
        <v>364</v>
      </c>
      <c r="R81" s="54" t="s">
        <v>365</v>
      </c>
      <c r="S81" s="37"/>
      <c r="T81" s="37" t="s">
        <v>36</v>
      </c>
      <c r="U81" s="37">
        <v>3376202</v>
      </c>
      <c r="V81" s="18" t="s">
        <v>215</v>
      </c>
      <c r="W81" s="37" t="s">
        <v>24</v>
      </c>
    </row>
    <row r="82" spans="1:23" ht="28.2" customHeight="1" x14ac:dyDescent="0.3">
      <c r="A82" s="18" t="s">
        <v>24</v>
      </c>
      <c r="B82" s="18" t="s">
        <v>24</v>
      </c>
      <c r="C82" s="18" t="s">
        <v>24</v>
      </c>
      <c r="D82" s="18" t="s">
        <v>2</v>
      </c>
      <c r="E82" s="19" t="s">
        <v>25</v>
      </c>
      <c r="F82" s="20" t="s">
        <v>366</v>
      </c>
      <c r="G82" s="20" t="s">
        <v>123</v>
      </c>
      <c r="H82" s="20" t="s">
        <v>367</v>
      </c>
      <c r="I82" s="20" t="s">
        <v>28</v>
      </c>
      <c r="J82" s="20">
        <v>32000000</v>
      </c>
      <c r="K82" s="18" t="s">
        <v>29</v>
      </c>
      <c r="L82" s="36">
        <v>43616</v>
      </c>
      <c r="M82" s="36">
        <v>43983</v>
      </c>
      <c r="N82" s="18" t="s">
        <v>368</v>
      </c>
      <c r="O82" s="18"/>
      <c r="P82" s="3">
        <v>5105</v>
      </c>
      <c r="Q82" s="18" t="s">
        <v>369</v>
      </c>
      <c r="R82" s="54" t="s">
        <v>370</v>
      </c>
      <c r="S82" s="37" t="s">
        <v>24</v>
      </c>
      <c r="T82" s="37" t="s">
        <v>36</v>
      </c>
      <c r="U82" s="37"/>
      <c r="V82" s="18" t="s">
        <v>53</v>
      </c>
      <c r="W82" s="37" t="s">
        <v>24</v>
      </c>
    </row>
    <row r="83" spans="1:23" ht="28.2" customHeight="1" x14ac:dyDescent="0.3">
      <c r="A83" s="18" t="s">
        <v>24</v>
      </c>
      <c r="B83" s="18" t="s">
        <v>24</v>
      </c>
      <c r="C83" s="18" t="s">
        <v>24</v>
      </c>
      <c r="D83" s="18" t="s">
        <v>2</v>
      </c>
      <c r="E83" s="19" t="s">
        <v>25</v>
      </c>
      <c r="F83" s="20" t="s">
        <v>371</v>
      </c>
      <c r="G83" s="20" t="s">
        <v>372</v>
      </c>
      <c r="H83" s="20" t="s">
        <v>373</v>
      </c>
      <c r="I83" s="20" t="s">
        <v>28</v>
      </c>
      <c r="J83" s="20">
        <v>85000000</v>
      </c>
      <c r="K83" s="18" t="s">
        <v>29</v>
      </c>
      <c r="L83" s="36">
        <v>43922</v>
      </c>
      <c r="M83" s="36">
        <v>44286</v>
      </c>
      <c r="N83" s="37">
        <v>0</v>
      </c>
      <c r="O83" s="23">
        <v>43862</v>
      </c>
      <c r="P83" s="3">
        <v>999</v>
      </c>
      <c r="Q83" s="18" t="s">
        <v>374</v>
      </c>
      <c r="R83" s="54" t="s">
        <v>375</v>
      </c>
      <c r="S83" s="37"/>
      <c r="T83" s="37" t="s">
        <v>36</v>
      </c>
      <c r="U83" s="37"/>
      <c r="V83" s="18" t="s">
        <v>273</v>
      </c>
      <c r="W83" s="37" t="s">
        <v>24</v>
      </c>
    </row>
    <row r="84" spans="1:23" ht="28.2" customHeight="1" x14ac:dyDescent="0.3">
      <c r="A84" s="18"/>
      <c r="B84" s="18"/>
      <c r="C84" s="18"/>
      <c r="D84" s="18" t="s">
        <v>0</v>
      </c>
      <c r="E84" s="19" t="s">
        <v>25</v>
      </c>
      <c r="F84" s="20" t="s">
        <v>376</v>
      </c>
      <c r="G84" s="20" t="s">
        <v>201</v>
      </c>
      <c r="H84" s="20" t="s">
        <v>377</v>
      </c>
      <c r="I84" s="20" t="s">
        <v>105</v>
      </c>
      <c r="J84" s="20">
        <v>79000000</v>
      </c>
      <c r="K84" s="18" t="s">
        <v>195</v>
      </c>
      <c r="L84" s="36">
        <v>43556</v>
      </c>
      <c r="M84" s="36">
        <v>44651</v>
      </c>
      <c r="N84" s="37">
        <v>3</v>
      </c>
      <c r="O84" s="18" t="s">
        <v>33</v>
      </c>
      <c r="P84" s="3">
        <v>15837</v>
      </c>
      <c r="Q84" s="18" t="s">
        <v>378</v>
      </c>
      <c r="R84" s="54" t="s">
        <v>379</v>
      </c>
      <c r="S84" s="37" t="s">
        <v>23</v>
      </c>
      <c r="T84" s="37" t="s">
        <v>36</v>
      </c>
      <c r="U84" s="37"/>
      <c r="V84" s="18" t="s">
        <v>380</v>
      </c>
      <c r="W84" s="37" t="s">
        <v>24</v>
      </c>
    </row>
    <row r="85" spans="1:23" ht="28.2" customHeight="1" x14ac:dyDescent="0.3">
      <c r="A85" s="18" t="s">
        <v>24</v>
      </c>
      <c r="B85" s="18" t="s">
        <v>24</v>
      </c>
      <c r="C85" s="18" t="s">
        <v>24</v>
      </c>
      <c r="D85" s="18" t="s">
        <v>2</v>
      </c>
      <c r="E85" s="19" t="s">
        <v>25</v>
      </c>
      <c r="F85" s="20" t="s">
        <v>381</v>
      </c>
      <c r="G85" s="20" t="s">
        <v>110</v>
      </c>
      <c r="H85" s="20" t="s">
        <v>382</v>
      </c>
      <c r="I85" s="20" t="s">
        <v>28</v>
      </c>
      <c r="J85" s="20">
        <v>48000000</v>
      </c>
      <c r="K85" s="18" t="s">
        <v>29</v>
      </c>
      <c r="L85" s="36">
        <v>43773</v>
      </c>
      <c r="M85" s="36">
        <v>44503</v>
      </c>
      <c r="N85" s="18" t="s">
        <v>383</v>
      </c>
      <c r="O85" s="18" t="s">
        <v>68</v>
      </c>
      <c r="P85" s="3">
        <v>47600</v>
      </c>
      <c r="Q85" s="18" t="s">
        <v>384</v>
      </c>
      <c r="R85" s="54" t="s">
        <v>385</v>
      </c>
      <c r="S85" s="37" t="s">
        <v>23</v>
      </c>
      <c r="T85" s="37" t="s">
        <v>36</v>
      </c>
      <c r="U85" s="37"/>
      <c r="V85" s="18" t="s">
        <v>43</v>
      </c>
      <c r="W85" s="37" t="s">
        <v>24</v>
      </c>
    </row>
    <row r="86" spans="1:23" ht="28.2" customHeight="1" x14ac:dyDescent="0.3">
      <c r="A86" s="18" t="s">
        <v>24</v>
      </c>
      <c r="B86" s="18" t="s">
        <v>23</v>
      </c>
      <c r="C86" s="18" t="s">
        <v>23</v>
      </c>
      <c r="D86" s="18" t="s">
        <v>0</v>
      </c>
      <c r="E86" s="19" t="s">
        <v>25</v>
      </c>
      <c r="F86" s="20" t="s">
        <v>386</v>
      </c>
      <c r="G86" s="20" t="s">
        <v>123</v>
      </c>
      <c r="H86" s="20" t="s">
        <v>1030</v>
      </c>
      <c r="I86" s="20" t="s">
        <v>356</v>
      </c>
      <c r="J86" s="20">
        <v>48000000</v>
      </c>
      <c r="K86" s="18" t="s">
        <v>195</v>
      </c>
      <c r="L86" s="36">
        <v>43836</v>
      </c>
      <c r="M86" s="36">
        <v>46392</v>
      </c>
      <c r="N86" s="18" t="s">
        <v>387</v>
      </c>
      <c r="O86" s="18" t="s">
        <v>32</v>
      </c>
      <c r="P86" s="3">
        <v>132150</v>
      </c>
      <c r="Q86" s="18" t="s">
        <v>388</v>
      </c>
      <c r="R86" s="54" t="s">
        <v>389</v>
      </c>
      <c r="S86" s="37"/>
      <c r="T86" s="37" t="s">
        <v>36</v>
      </c>
      <c r="U86" s="37"/>
      <c r="V86" s="18" t="s">
        <v>360</v>
      </c>
      <c r="W86" s="37" t="s">
        <v>24</v>
      </c>
    </row>
    <row r="87" spans="1:23" ht="28.2" customHeight="1" x14ac:dyDescent="0.3">
      <c r="A87" s="18" t="s">
        <v>23</v>
      </c>
      <c r="B87" s="18" t="s">
        <v>24</v>
      </c>
      <c r="C87" s="18" t="s">
        <v>23</v>
      </c>
      <c r="D87" s="18" t="s">
        <v>1</v>
      </c>
      <c r="E87" s="19" t="s">
        <v>25</v>
      </c>
      <c r="F87" s="20" t="s">
        <v>386</v>
      </c>
      <c r="G87" s="20" t="s">
        <v>123</v>
      </c>
      <c r="H87" s="20" t="s">
        <v>1030</v>
      </c>
      <c r="I87" s="20" t="s">
        <v>356</v>
      </c>
      <c r="J87" s="20">
        <v>48000000</v>
      </c>
      <c r="K87" s="18" t="s">
        <v>195</v>
      </c>
      <c r="L87" s="36">
        <v>43836</v>
      </c>
      <c r="M87" s="36">
        <v>46392</v>
      </c>
      <c r="N87" s="18" t="s">
        <v>387</v>
      </c>
      <c r="O87" s="18" t="s">
        <v>32</v>
      </c>
      <c r="P87" s="3">
        <v>132150</v>
      </c>
      <c r="Q87" s="18" t="s">
        <v>388</v>
      </c>
      <c r="R87" s="54" t="s">
        <v>389</v>
      </c>
      <c r="S87" s="37"/>
      <c r="T87" s="37" t="s">
        <v>36</v>
      </c>
      <c r="U87" s="37"/>
      <c r="V87" s="18" t="s">
        <v>360</v>
      </c>
      <c r="W87" s="37" t="s">
        <v>24</v>
      </c>
    </row>
    <row r="88" spans="1:23" ht="28.2" customHeight="1" x14ac:dyDescent="0.3">
      <c r="A88" s="18" t="s">
        <v>23</v>
      </c>
      <c r="B88" s="18" t="s">
        <v>24</v>
      </c>
      <c r="C88" s="18" t="s">
        <v>23</v>
      </c>
      <c r="D88" s="18" t="s">
        <v>1</v>
      </c>
      <c r="E88" s="19" t="s">
        <v>25</v>
      </c>
      <c r="F88" s="20" t="s">
        <v>269</v>
      </c>
      <c r="G88" s="20" t="s">
        <v>160</v>
      </c>
      <c r="H88" s="20" t="s">
        <v>390</v>
      </c>
      <c r="I88" s="20" t="s">
        <v>391</v>
      </c>
      <c r="J88" s="20">
        <v>31000000</v>
      </c>
      <c r="K88" s="18" t="s">
        <v>29</v>
      </c>
      <c r="L88" s="36">
        <v>38386</v>
      </c>
      <c r="M88" s="36">
        <v>44230</v>
      </c>
      <c r="N88" s="37"/>
      <c r="O88" s="18" t="s">
        <v>68</v>
      </c>
      <c r="P88" s="3"/>
      <c r="Q88" s="18" t="s">
        <v>392</v>
      </c>
      <c r="R88" s="54" t="s">
        <v>393</v>
      </c>
      <c r="S88" s="37"/>
      <c r="T88" s="37" t="s">
        <v>23</v>
      </c>
      <c r="U88" s="37"/>
      <c r="V88" s="18" t="s">
        <v>43</v>
      </c>
      <c r="W88" s="37" t="s">
        <v>24</v>
      </c>
    </row>
    <row r="89" spans="1:23" ht="28.2" customHeight="1" x14ac:dyDescent="0.3">
      <c r="A89" s="30" t="s">
        <v>23</v>
      </c>
      <c r="B89" s="30" t="s">
        <v>24</v>
      </c>
      <c r="C89" s="30" t="s">
        <v>23</v>
      </c>
      <c r="D89" s="18" t="s">
        <v>1</v>
      </c>
      <c r="E89" s="19" t="s">
        <v>25</v>
      </c>
      <c r="F89" s="20" t="s">
        <v>395</v>
      </c>
      <c r="G89" s="20" t="s">
        <v>123</v>
      </c>
      <c r="H89" s="70" t="s">
        <v>396</v>
      </c>
      <c r="I89" s="70" t="s">
        <v>28</v>
      </c>
      <c r="J89" s="20">
        <v>48000000</v>
      </c>
      <c r="K89" s="18" t="s">
        <v>29</v>
      </c>
      <c r="L89" s="67">
        <v>43904</v>
      </c>
      <c r="M89" s="67">
        <v>45729</v>
      </c>
      <c r="N89" s="71" t="s">
        <v>397</v>
      </c>
      <c r="O89" s="71" t="s">
        <v>397</v>
      </c>
      <c r="P89" s="8">
        <v>58305.7</v>
      </c>
      <c r="Q89" s="69" t="s">
        <v>398</v>
      </c>
      <c r="R89" s="69" t="s">
        <v>399</v>
      </c>
      <c r="S89" s="30" t="s">
        <v>24</v>
      </c>
      <c r="T89" s="30" t="s">
        <v>71</v>
      </c>
      <c r="U89" s="69"/>
      <c r="V89" s="72" t="s">
        <v>400</v>
      </c>
      <c r="W89" s="69" t="s">
        <v>38</v>
      </c>
    </row>
    <row r="90" spans="1:23" ht="28.2" customHeight="1" x14ac:dyDescent="0.3">
      <c r="A90" s="18" t="s">
        <v>24</v>
      </c>
      <c r="B90" s="18" t="s">
        <v>23</v>
      </c>
      <c r="C90" s="18" t="s">
        <v>23</v>
      </c>
      <c r="D90" s="18" t="s">
        <v>0</v>
      </c>
      <c r="E90" s="19" t="s">
        <v>25</v>
      </c>
      <c r="F90" s="20" t="s">
        <v>401</v>
      </c>
      <c r="G90" s="20" t="s">
        <v>402</v>
      </c>
      <c r="H90" s="20" t="s">
        <v>403</v>
      </c>
      <c r="I90" s="20" t="s">
        <v>112</v>
      </c>
      <c r="J90" s="20">
        <v>64000000</v>
      </c>
      <c r="K90" s="18" t="s">
        <v>29</v>
      </c>
      <c r="L90" s="36">
        <v>43935</v>
      </c>
      <c r="M90" s="36">
        <v>44664</v>
      </c>
      <c r="N90" s="36">
        <v>45395</v>
      </c>
      <c r="O90" s="23"/>
      <c r="P90" s="3">
        <f>62.5*24</f>
        <v>1500</v>
      </c>
      <c r="Q90" s="18" t="s">
        <v>404</v>
      </c>
      <c r="R90" s="54" t="s">
        <v>405</v>
      </c>
      <c r="S90" s="37" t="s">
        <v>23</v>
      </c>
      <c r="T90" s="37" t="s">
        <v>23</v>
      </c>
      <c r="U90" s="37">
        <v>226488435</v>
      </c>
      <c r="V90" s="18" t="s">
        <v>360</v>
      </c>
      <c r="W90" s="37" t="s">
        <v>24</v>
      </c>
    </row>
    <row r="91" spans="1:23" ht="28.2" customHeight="1" x14ac:dyDescent="0.3">
      <c r="A91" s="18" t="s">
        <v>24</v>
      </c>
      <c r="B91" s="18" t="s">
        <v>24</v>
      </c>
      <c r="C91" s="18" t="s">
        <v>24</v>
      </c>
      <c r="D91" s="18" t="s">
        <v>2</v>
      </c>
      <c r="E91" s="19" t="s">
        <v>25</v>
      </c>
      <c r="F91" s="73" t="s">
        <v>406</v>
      </c>
      <c r="G91" s="20" t="s">
        <v>150</v>
      </c>
      <c r="H91" s="64" t="s">
        <v>407</v>
      </c>
      <c r="I91" s="20" t="s">
        <v>244</v>
      </c>
      <c r="J91" s="20">
        <v>3000000</v>
      </c>
      <c r="K91" s="18" t="s">
        <v>195</v>
      </c>
      <c r="L91" s="36">
        <v>43905</v>
      </c>
      <c r="M91" s="36">
        <v>45730</v>
      </c>
      <c r="N91" s="37"/>
      <c r="O91" s="18"/>
      <c r="P91" s="3">
        <v>178349</v>
      </c>
      <c r="Q91" s="18" t="s">
        <v>408</v>
      </c>
      <c r="R91" s="54" t="s">
        <v>409</v>
      </c>
      <c r="S91" s="37" t="s">
        <v>24</v>
      </c>
      <c r="T91" s="37"/>
      <c r="U91" s="37"/>
      <c r="V91" s="18" t="s">
        <v>410</v>
      </c>
      <c r="W91" s="37" t="s">
        <v>24</v>
      </c>
    </row>
    <row r="92" spans="1:23" ht="28.2" customHeight="1" x14ac:dyDescent="0.3">
      <c r="A92" s="18" t="s">
        <v>23</v>
      </c>
      <c r="B92" s="18" t="s">
        <v>24</v>
      </c>
      <c r="C92" s="18" t="s">
        <v>23</v>
      </c>
      <c r="D92" s="18" t="s">
        <v>1</v>
      </c>
      <c r="E92" s="19" t="s">
        <v>25</v>
      </c>
      <c r="F92" s="20" t="s">
        <v>411</v>
      </c>
      <c r="G92" s="20" t="s">
        <v>201</v>
      </c>
      <c r="H92" s="20" t="s">
        <v>343</v>
      </c>
      <c r="I92" s="20" t="s">
        <v>28</v>
      </c>
      <c r="J92" s="20">
        <v>79000000</v>
      </c>
      <c r="K92" s="18" t="s">
        <v>29</v>
      </c>
      <c r="L92" s="36">
        <v>43922</v>
      </c>
      <c r="M92" s="36">
        <v>44651</v>
      </c>
      <c r="N92" s="37">
        <v>0</v>
      </c>
      <c r="O92" s="18"/>
      <c r="P92" s="3">
        <f>9963*2</f>
        <v>19926</v>
      </c>
      <c r="Q92" s="18" t="s">
        <v>412</v>
      </c>
      <c r="R92" s="54"/>
      <c r="S92" s="37"/>
      <c r="T92" s="37" t="s">
        <v>36</v>
      </c>
      <c r="U92" s="37"/>
      <c r="V92" s="18" t="s">
        <v>345</v>
      </c>
      <c r="W92" s="37" t="s">
        <v>24</v>
      </c>
    </row>
    <row r="93" spans="1:23" ht="28.2" customHeight="1" x14ac:dyDescent="0.3">
      <c r="A93" s="18" t="s">
        <v>24</v>
      </c>
      <c r="B93" s="18" t="s">
        <v>23</v>
      </c>
      <c r="C93" s="18" t="s">
        <v>23</v>
      </c>
      <c r="D93" s="18" t="s">
        <v>0</v>
      </c>
      <c r="E93" s="19" t="s">
        <v>25</v>
      </c>
      <c r="F93" s="20" t="s">
        <v>413</v>
      </c>
      <c r="G93" s="20" t="s">
        <v>201</v>
      </c>
      <c r="H93" s="20" t="s">
        <v>343</v>
      </c>
      <c r="I93" s="20" t="s">
        <v>28</v>
      </c>
      <c r="J93" s="20">
        <v>79000000</v>
      </c>
      <c r="K93" s="18" t="s">
        <v>29</v>
      </c>
      <c r="L93" s="36">
        <v>43556</v>
      </c>
      <c r="M93" s="36">
        <v>44651</v>
      </c>
      <c r="N93" s="37">
        <v>0</v>
      </c>
      <c r="O93" s="18"/>
      <c r="P93" s="3">
        <f>14800*3</f>
        <v>44400</v>
      </c>
      <c r="Q93" s="18" t="s">
        <v>378</v>
      </c>
      <c r="R93" s="54"/>
      <c r="S93" s="37"/>
      <c r="T93" s="37" t="s">
        <v>36</v>
      </c>
      <c r="U93" s="37"/>
      <c r="V93" s="18" t="s">
        <v>345</v>
      </c>
      <c r="W93" s="37" t="s">
        <v>24</v>
      </c>
    </row>
    <row r="94" spans="1:23" ht="28.2" customHeight="1" x14ac:dyDescent="0.3">
      <c r="A94" s="18" t="s">
        <v>24</v>
      </c>
      <c r="B94" s="18" t="s">
        <v>24</v>
      </c>
      <c r="C94" s="18" t="s">
        <v>24</v>
      </c>
      <c r="D94" s="18" t="s">
        <v>2</v>
      </c>
      <c r="E94" s="19" t="s">
        <v>25</v>
      </c>
      <c r="F94" s="20" t="s">
        <v>414</v>
      </c>
      <c r="G94" s="20" t="s">
        <v>110</v>
      </c>
      <c r="H94" s="20" t="s">
        <v>415</v>
      </c>
      <c r="I94" s="20" t="s">
        <v>28</v>
      </c>
      <c r="J94" s="20">
        <v>72000000</v>
      </c>
      <c r="K94" s="18" t="s">
        <v>29</v>
      </c>
      <c r="L94" s="36">
        <v>43884</v>
      </c>
      <c r="M94" s="36">
        <v>44614</v>
      </c>
      <c r="N94" s="62" t="s">
        <v>416</v>
      </c>
      <c r="O94" s="22">
        <v>44501</v>
      </c>
      <c r="P94" s="3">
        <v>223104</v>
      </c>
      <c r="Q94" s="18" t="s">
        <v>417</v>
      </c>
      <c r="R94" s="54" t="s">
        <v>418</v>
      </c>
      <c r="S94" s="37"/>
      <c r="T94" s="37"/>
      <c r="U94" s="37"/>
      <c r="V94" s="18" t="s">
        <v>132</v>
      </c>
      <c r="W94" s="37" t="s">
        <v>24</v>
      </c>
    </row>
    <row r="95" spans="1:23" ht="28.2" customHeight="1" x14ac:dyDescent="0.3">
      <c r="A95" s="18" t="s">
        <v>24</v>
      </c>
      <c r="B95" s="18" t="s">
        <v>24</v>
      </c>
      <c r="C95" s="18" t="s">
        <v>24</v>
      </c>
      <c r="D95" s="18" t="s">
        <v>2</v>
      </c>
      <c r="E95" s="19" t="s">
        <v>25</v>
      </c>
      <c r="F95" s="20" t="s">
        <v>419</v>
      </c>
      <c r="G95" s="20" t="s">
        <v>223</v>
      </c>
      <c r="H95" s="20" t="s">
        <v>420</v>
      </c>
      <c r="I95" s="20" t="s">
        <v>28</v>
      </c>
      <c r="J95" s="20">
        <v>79000000</v>
      </c>
      <c r="K95" s="18" t="s">
        <v>195</v>
      </c>
      <c r="L95" s="36">
        <v>43958</v>
      </c>
      <c r="M95" s="36" t="s">
        <v>106</v>
      </c>
      <c r="N95" s="37"/>
      <c r="O95" s="18"/>
      <c r="P95" s="3"/>
      <c r="Q95" s="18" t="s">
        <v>421</v>
      </c>
      <c r="R95" s="54" t="s">
        <v>422</v>
      </c>
      <c r="S95" s="37"/>
      <c r="T95" s="37"/>
      <c r="U95" s="37"/>
      <c r="V95" s="18" t="s">
        <v>43</v>
      </c>
      <c r="W95" s="37"/>
    </row>
    <row r="96" spans="1:23" ht="28.2" customHeight="1" x14ac:dyDescent="0.3">
      <c r="A96" s="18" t="s">
        <v>24</v>
      </c>
      <c r="B96" s="18" t="s">
        <v>24</v>
      </c>
      <c r="C96" s="18" t="s">
        <v>24</v>
      </c>
      <c r="D96" s="18" t="s">
        <v>2</v>
      </c>
      <c r="E96" s="19" t="s">
        <v>25</v>
      </c>
      <c r="F96" s="16" t="s">
        <v>423</v>
      </c>
      <c r="G96" s="20" t="s">
        <v>134</v>
      </c>
      <c r="H96" s="20" t="s">
        <v>424</v>
      </c>
      <c r="I96" s="20" t="s">
        <v>112</v>
      </c>
      <c r="J96" s="61" t="s">
        <v>320</v>
      </c>
      <c r="K96" s="18" t="s">
        <v>29</v>
      </c>
      <c r="L96" s="36">
        <v>43556</v>
      </c>
      <c r="M96" s="36">
        <v>45016</v>
      </c>
      <c r="N96" s="36"/>
      <c r="O96" s="23">
        <v>44652</v>
      </c>
      <c r="P96" s="3">
        <v>1075000</v>
      </c>
      <c r="Q96" s="18" t="s">
        <v>425</v>
      </c>
      <c r="R96" s="54" t="s">
        <v>426</v>
      </c>
      <c r="S96" s="37" t="s">
        <v>36</v>
      </c>
      <c r="T96" s="37"/>
      <c r="U96" s="37"/>
      <c r="V96" s="18" t="s">
        <v>43</v>
      </c>
      <c r="W96" s="37" t="s">
        <v>24</v>
      </c>
    </row>
    <row r="97" spans="1:23" ht="28.2" customHeight="1" x14ac:dyDescent="0.3">
      <c r="A97" s="18" t="s">
        <v>24</v>
      </c>
      <c r="B97" s="18" t="s">
        <v>23</v>
      </c>
      <c r="C97" s="18" t="s">
        <v>23</v>
      </c>
      <c r="D97" s="18" t="s">
        <v>0</v>
      </c>
      <c r="E97" s="19" t="s">
        <v>25</v>
      </c>
      <c r="F97" s="20" t="s">
        <v>427</v>
      </c>
      <c r="G97" s="20" t="s">
        <v>134</v>
      </c>
      <c r="H97" s="20" t="s">
        <v>1031</v>
      </c>
      <c r="I97" s="20" t="s">
        <v>28</v>
      </c>
      <c r="J97" s="20">
        <v>71000000</v>
      </c>
      <c r="K97" s="18" t="s">
        <v>29</v>
      </c>
      <c r="L97" s="36">
        <v>44044</v>
      </c>
      <c r="M97" s="36">
        <v>44773</v>
      </c>
      <c r="N97" s="37">
        <v>2</v>
      </c>
      <c r="O97" s="23">
        <v>44592</v>
      </c>
      <c r="P97" s="3">
        <f>7000*4</f>
        <v>28000</v>
      </c>
      <c r="Q97" s="18" t="s">
        <v>428</v>
      </c>
      <c r="R97" s="54" t="s">
        <v>429</v>
      </c>
      <c r="S97" s="37" t="s">
        <v>24</v>
      </c>
      <c r="T97" s="37" t="s">
        <v>36</v>
      </c>
      <c r="U97" s="37"/>
      <c r="V97" s="18" t="s">
        <v>430</v>
      </c>
      <c r="W97" s="37" t="s">
        <v>24</v>
      </c>
    </row>
    <row r="98" spans="1:23" ht="28.2" customHeight="1" x14ac:dyDescent="0.3">
      <c r="A98" s="56" t="s">
        <v>24</v>
      </c>
      <c r="B98" s="56" t="s">
        <v>24</v>
      </c>
      <c r="C98" s="56" t="s">
        <v>24</v>
      </c>
      <c r="D98" s="56" t="s">
        <v>2</v>
      </c>
      <c r="E98" s="56" t="s">
        <v>431</v>
      </c>
      <c r="F98" s="57" t="s">
        <v>432</v>
      </c>
      <c r="G98" s="57" t="s">
        <v>26</v>
      </c>
      <c r="H98" s="57" t="s">
        <v>433</v>
      </c>
      <c r="I98" s="57" t="s">
        <v>28</v>
      </c>
      <c r="J98" s="57">
        <v>32413000</v>
      </c>
      <c r="K98" s="56" t="s">
        <v>29</v>
      </c>
      <c r="L98" s="58">
        <v>44105</v>
      </c>
      <c r="M98" s="58">
        <v>44469</v>
      </c>
      <c r="N98" s="74" t="s">
        <v>434</v>
      </c>
      <c r="O98" s="56"/>
      <c r="P98" s="5">
        <v>15000</v>
      </c>
      <c r="Q98" s="56" t="s">
        <v>435</v>
      </c>
      <c r="R98" s="60" t="s">
        <v>436</v>
      </c>
      <c r="S98" s="59" t="s">
        <v>24</v>
      </c>
      <c r="T98" s="59" t="s">
        <v>36</v>
      </c>
      <c r="U98" s="59" t="s">
        <v>437</v>
      </c>
      <c r="V98" s="56" t="s">
        <v>438</v>
      </c>
      <c r="W98" s="59" t="s">
        <v>24</v>
      </c>
    </row>
    <row r="99" spans="1:23" ht="28.2" customHeight="1" x14ac:dyDescent="0.3">
      <c r="A99" s="18" t="s">
        <v>24</v>
      </c>
      <c r="B99" s="18" t="s">
        <v>23</v>
      </c>
      <c r="C99" s="18" t="s">
        <v>23</v>
      </c>
      <c r="D99" s="18" t="s">
        <v>0</v>
      </c>
      <c r="E99" s="19" t="s">
        <v>25</v>
      </c>
      <c r="F99" s="20" t="s">
        <v>439</v>
      </c>
      <c r="G99" s="20" t="s">
        <v>294</v>
      </c>
      <c r="H99" s="20" t="s">
        <v>1032</v>
      </c>
      <c r="I99" s="20" t="s">
        <v>440</v>
      </c>
      <c r="J99" s="20">
        <v>44000000</v>
      </c>
      <c r="K99" s="18" t="s">
        <v>29</v>
      </c>
      <c r="L99" s="36">
        <v>43922</v>
      </c>
      <c r="M99" s="36">
        <v>44651</v>
      </c>
      <c r="N99" s="37" t="s">
        <v>441</v>
      </c>
      <c r="O99" s="18"/>
      <c r="P99" s="3">
        <v>4904160</v>
      </c>
      <c r="Q99" s="18" t="s">
        <v>442</v>
      </c>
      <c r="R99" s="54" t="s">
        <v>443</v>
      </c>
      <c r="S99" s="37" t="s">
        <v>24</v>
      </c>
      <c r="T99" s="37" t="s">
        <v>36</v>
      </c>
      <c r="U99" s="37"/>
      <c r="V99" s="18" t="s">
        <v>43</v>
      </c>
      <c r="W99" s="37" t="s">
        <v>24</v>
      </c>
    </row>
    <row r="100" spans="1:23" ht="28.2" customHeight="1" x14ac:dyDescent="0.3">
      <c r="A100" s="18" t="s">
        <v>24</v>
      </c>
      <c r="B100" s="18" t="s">
        <v>23</v>
      </c>
      <c r="C100" s="18" t="s">
        <v>23</v>
      </c>
      <c r="D100" s="18" t="s">
        <v>0</v>
      </c>
      <c r="E100" s="19" t="s">
        <v>25</v>
      </c>
      <c r="F100" s="20" t="s">
        <v>444</v>
      </c>
      <c r="G100" s="20" t="s">
        <v>26</v>
      </c>
      <c r="H100" s="20" t="s">
        <v>1033</v>
      </c>
      <c r="I100" s="20" t="s">
        <v>41</v>
      </c>
      <c r="J100" s="20">
        <v>45000000</v>
      </c>
      <c r="K100" s="18" t="s">
        <v>195</v>
      </c>
      <c r="L100" s="36">
        <v>44081</v>
      </c>
      <c r="M100" s="36">
        <v>44445</v>
      </c>
      <c r="N100" s="36">
        <v>44810</v>
      </c>
      <c r="O100" s="18"/>
      <c r="P100" s="3">
        <f>886848+13234.85+1521.02+3047.5+58695.34+1377.53+52160.18+37904.34+25000</f>
        <v>1079788.76</v>
      </c>
      <c r="Q100" s="18" t="s">
        <v>445</v>
      </c>
      <c r="R100" s="54" t="s">
        <v>446</v>
      </c>
      <c r="S100" s="37" t="s">
        <v>23</v>
      </c>
      <c r="T100" s="37" t="s">
        <v>36</v>
      </c>
      <c r="U100" s="37"/>
      <c r="V100" s="18" t="s">
        <v>43</v>
      </c>
      <c r="W100" s="37" t="s">
        <v>24</v>
      </c>
    </row>
    <row r="101" spans="1:23" ht="28.2" customHeight="1" x14ac:dyDescent="0.3">
      <c r="A101" s="18" t="s">
        <v>24</v>
      </c>
      <c r="B101" s="18" t="s">
        <v>23</v>
      </c>
      <c r="C101" s="18" t="s">
        <v>23</v>
      </c>
      <c r="D101" s="18" t="s">
        <v>0</v>
      </c>
      <c r="E101" s="19" t="s">
        <v>25</v>
      </c>
      <c r="F101" s="20" t="s">
        <v>447</v>
      </c>
      <c r="G101" s="20" t="s">
        <v>123</v>
      </c>
      <c r="H101" s="20" t="s">
        <v>448</v>
      </c>
      <c r="I101" s="20" t="s">
        <v>112</v>
      </c>
      <c r="J101" s="20">
        <v>3000000</v>
      </c>
      <c r="K101" s="18" t="s">
        <v>195</v>
      </c>
      <c r="L101" s="36">
        <v>44046</v>
      </c>
      <c r="M101" s="36">
        <v>45535</v>
      </c>
      <c r="N101" s="37"/>
      <c r="O101" s="18"/>
      <c r="P101" s="3">
        <v>34997</v>
      </c>
      <c r="Q101" s="18" t="s">
        <v>408</v>
      </c>
      <c r="R101" s="54" t="s">
        <v>409</v>
      </c>
      <c r="S101" s="37"/>
      <c r="T101" s="37"/>
      <c r="U101" s="37"/>
      <c r="V101" s="18" t="s">
        <v>48</v>
      </c>
      <c r="W101" s="37"/>
    </row>
    <row r="102" spans="1:23" ht="28.2" customHeight="1" x14ac:dyDescent="0.3">
      <c r="A102" s="18" t="s">
        <v>24</v>
      </c>
      <c r="B102" s="18" t="s">
        <v>23</v>
      </c>
      <c r="C102" s="18" t="s">
        <v>23</v>
      </c>
      <c r="D102" s="18" t="s">
        <v>0</v>
      </c>
      <c r="E102" s="56" t="s">
        <v>449</v>
      </c>
      <c r="F102" s="20" t="s">
        <v>450</v>
      </c>
      <c r="G102" s="20" t="s">
        <v>451</v>
      </c>
      <c r="H102" s="20" t="s">
        <v>452</v>
      </c>
      <c r="I102" s="20" t="s">
        <v>41</v>
      </c>
      <c r="J102" s="20">
        <v>45000000</v>
      </c>
      <c r="K102" s="18" t="s">
        <v>29</v>
      </c>
      <c r="L102" s="36">
        <v>44105</v>
      </c>
      <c r="M102" s="36">
        <v>44469</v>
      </c>
      <c r="N102" s="36">
        <v>44651</v>
      </c>
      <c r="O102" s="23">
        <v>44287</v>
      </c>
      <c r="P102" s="3">
        <v>936000</v>
      </c>
      <c r="Q102" s="18" t="s">
        <v>453</v>
      </c>
      <c r="R102" s="54" t="s">
        <v>454</v>
      </c>
      <c r="S102" s="37" t="s">
        <v>23</v>
      </c>
      <c r="T102" s="37" t="s">
        <v>23</v>
      </c>
      <c r="U102" s="37"/>
      <c r="V102" s="18" t="s">
        <v>43</v>
      </c>
      <c r="W102" s="37" t="s">
        <v>24</v>
      </c>
    </row>
    <row r="103" spans="1:23" ht="28.2" customHeight="1" x14ac:dyDescent="0.3">
      <c r="A103" s="18" t="s">
        <v>24</v>
      </c>
      <c r="B103" s="18" t="s">
        <v>23</v>
      </c>
      <c r="C103" s="18" t="s">
        <v>23</v>
      </c>
      <c r="D103" s="18" t="s">
        <v>0</v>
      </c>
      <c r="E103" s="56" t="s">
        <v>449</v>
      </c>
      <c r="F103" s="20" t="s">
        <v>455</v>
      </c>
      <c r="G103" s="20" t="s">
        <v>451</v>
      </c>
      <c r="H103" s="20" t="s">
        <v>456</v>
      </c>
      <c r="I103" s="20" t="s">
        <v>41</v>
      </c>
      <c r="J103" s="20">
        <v>45000000</v>
      </c>
      <c r="K103" s="18" t="s">
        <v>29</v>
      </c>
      <c r="L103" s="36">
        <v>44105</v>
      </c>
      <c r="M103" s="36">
        <v>44469</v>
      </c>
      <c r="N103" s="36">
        <v>44651</v>
      </c>
      <c r="O103" s="23">
        <v>44287</v>
      </c>
      <c r="P103" s="3">
        <v>590000</v>
      </c>
      <c r="Q103" s="18" t="s">
        <v>453</v>
      </c>
      <c r="R103" s="54" t="s">
        <v>454</v>
      </c>
      <c r="S103" s="37" t="s">
        <v>23</v>
      </c>
      <c r="T103" s="37" t="s">
        <v>23</v>
      </c>
      <c r="U103" s="37"/>
      <c r="V103" s="18" t="s">
        <v>43</v>
      </c>
      <c r="W103" s="37" t="s">
        <v>24</v>
      </c>
    </row>
    <row r="104" spans="1:23" ht="28.2" customHeight="1" x14ac:dyDescent="0.3">
      <c r="A104" s="18" t="s">
        <v>24</v>
      </c>
      <c r="B104" s="18" t="s">
        <v>24</v>
      </c>
      <c r="C104" s="18" t="s">
        <v>24</v>
      </c>
      <c r="D104" s="18" t="s">
        <v>2</v>
      </c>
      <c r="E104" s="19" t="s">
        <v>25</v>
      </c>
      <c r="F104" s="20" t="s">
        <v>457</v>
      </c>
      <c r="G104" s="20" t="s">
        <v>294</v>
      </c>
      <c r="H104" s="20" t="s">
        <v>458</v>
      </c>
      <c r="I104" s="20" t="s">
        <v>28</v>
      </c>
      <c r="J104" s="20">
        <v>77000000</v>
      </c>
      <c r="K104" s="18" t="s">
        <v>29</v>
      </c>
      <c r="L104" s="36">
        <v>44013</v>
      </c>
      <c r="M104" s="36">
        <v>45473</v>
      </c>
      <c r="N104" s="37"/>
      <c r="O104" s="23">
        <v>45107</v>
      </c>
      <c r="P104" s="3">
        <v>360000</v>
      </c>
      <c r="Q104" s="18" t="s">
        <v>459</v>
      </c>
      <c r="R104" s="54" t="s">
        <v>460</v>
      </c>
      <c r="S104" s="37" t="s">
        <v>24</v>
      </c>
      <c r="T104" s="37" t="s">
        <v>23</v>
      </c>
      <c r="U104" s="37"/>
      <c r="V104" s="18" t="s">
        <v>461</v>
      </c>
      <c r="W104" s="37" t="s">
        <v>24</v>
      </c>
    </row>
    <row r="105" spans="1:23" ht="28.2" customHeight="1" x14ac:dyDescent="0.3">
      <c r="A105" s="18" t="s">
        <v>23</v>
      </c>
      <c r="B105" s="18" t="s">
        <v>24</v>
      </c>
      <c r="C105" s="18" t="s">
        <v>23</v>
      </c>
      <c r="D105" s="18" t="s">
        <v>1</v>
      </c>
      <c r="E105" s="19" t="s">
        <v>25</v>
      </c>
      <c r="F105" s="20" t="s">
        <v>462</v>
      </c>
      <c r="G105" s="20" t="s">
        <v>463</v>
      </c>
      <c r="H105" s="20" t="s">
        <v>464</v>
      </c>
      <c r="I105" s="20" t="s">
        <v>105</v>
      </c>
      <c r="J105" s="20">
        <v>77000000</v>
      </c>
      <c r="K105" s="18" t="s">
        <v>152</v>
      </c>
      <c r="L105" s="36">
        <v>44805</v>
      </c>
      <c r="M105" s="36">
        <v>45230</v>
      </c>
      <c r="N105" s="37"/>
      <c r="O105" s="23"/>
      <c r="P105" s="3">
        <v>8380</v>
      </c>
      <c r="Q105" s="18" t="s">
        <v>465</v>
      </c>
      <c r="R105" s="54"/>
      <c r="S105" s="37" t="s">
        <v>24</v>
      </c>
      <c r="T105" s="37" t="s">
        <v>23</v>
      </c>
      <c r="U105" s="37"/>
      <c r="V105" s="18" t="s">
        <v>466</v>
      </c>
      <c r="W105" s="37" t="s">
        <v>24</v>
      </c>
    </row>
    <row r="106" spans="1:23" ht="28.2" customHeight="1" x14ac:dyDescent="0.3">
      <c r="A106" s="18" t="s">
        <v>24</v>
      </c>
      <c r="B106" s="18" t="s">
        <v>23</v>
      </c>
      <c r="C106" s="18" t="s">
        <v>23</v>
      </c>
      <c r="D106" s="18" t="s">
        <v>0</v>
      </c>
      <c r="E106" s="19" t="s">
        <v>25</v>
      </c>
      <c r="F106" s="20" t="s">
        <v>467</v>
      </c>
      <c r="G106" s="20" t="s">
        <v>123</v>
      </c>
      <c r="H106" s="20" t="s">
        <v>468</v>
      </c>
      <c r="I106" s="20" t="s">
        <v>105</v>
      </c>
      <c r="J106" s="20">
        <v>64000000</v>
      </c>
      <c r="K106" s="18" t="s">
        <v>29</v>
      </c>
      <c r="L106" s="36">
        <v>44106</v>
      </c>
      <c r="M106" s="36">
        <v>44835</v>
      </c>
      <c r="N106" s="37"/>
      <c r="O106" s="18" t="s">
        <v>33</v>
      </c>
      <c r="P106" s="3"/>
      <c r="Q106" s="18" t="s">
        <v>469</v>
      </c>
      <c r="R106" s="54" t="s">
        <v>470</v>
      </c>
      <c r="S106" s="37" t="s">
        <v>24</v>
      </c>
      <c r="T106" s="37" t="s">
        <v>23</v>
      </c>
      <c r="U106" s="37"/>
      <c r="V106" s="18" t="s">
        <v>172</v>
      </c>
      <c r="W106" s="37" t="s">
        <v>24</v>
      </c>
    </row>
    <row r="107" spans="1:23" ht="28.2" customHeight="1" x14ac:dyDescent="0.3">
      <c r="A107" s="18" t="s">
        <v>24</v>
      </c>
      <c r="B107" s="18" t="s">
        <v>23</v>
      </c>
      <c r="C107" s="18" t="s">
        <v>23</v>
      </c>
      <c r="D107" s="18" t="s">
        <v>0</v>
      </c>
      <c r="E107" s="19" t="s">
        <v>25</v>
      </c>
      <c r="F107" s="20" t="s">
        <v>471</v>
      </c>
      <c r="G107" s="20" t="s">
        <v>134</v>
      </c>
      <c r="H107" s="20" t="s">
        <v>1034</v>
      </c>
      <c r="I107" s="20" t="s">
        <v>28</v>
      </c>
      <c r="J107" s="20">
        <v>45000000</v>
      </c>
      <c r="K107" s="18" t="s">
        <v>29</v>
      </c>
      <c r="L107" s="36">
        <v>44119</v>
      </c>
      <c r="M107" s="36">
        <v>44848</v>
      </c>
      <c r="N107" s="37">
        <v>2</v>
      </c>
      <c r="O107" s="18"/>
      <c r="P107" s="3">
        <v>100000</v>
      </c>
      <c r="Q107" s="18" t="s">
        <v>472</v>
      </c>
      <c r="R107" s="54" t="s">
        <v>473</v>
      </c>
      <c r="S107" s="37" t="s">
        <v>23</v>
      </c>
      <c r="T107" s="37" t="s">
        <v>23</v>
      </c>
      <c r="U107" s="37">
        <v>1189799</v>
      </c>
      <c r="V107" s="18" t="s">
        <v>188</v>
      </c>
      <c r="W107" s="37" t="s">
        <v>24</v>
      </c>
    </row>
    <row r="108" spans="1:23" ht="28.2" customHeight="1" x14ac:dyDescent="0.3">
      <c r="A108" s="18" t="s">
        <v>24</v>
      </c>
      <c r="B108" s="18" t="s">
        <v>23</v>
      </c>
      <c r="C108" s="18" t="s">
        <v>23</v>
      </c>
      <c r="D108" s="18" t="s">
        <v>0</v>
      </c>
      <c r="E108" s="19" t="s">
        <v>25</v>
      </c>
      <c r="F108" s="20" t="s">
        <v>474</v>
      </c>
      <c r="G108" s="20" t="s">
        <v>123</v>
      </c>
      <c r="H108" s="70" t="s">
        <v>475</v>
      </c>
      <c r="I108" s="20" t="s">
        <v>28</v>
      </c>
      <c r="J108" s="20">
        <v>72000000</v>
      </c>
      <c r="K108" s="18" t="s">
        <v>136</v>
      </c>
      <c r="L108" s="36">
        <v>44317</v>
      </c>
      <c r="M108" s="36">
        <v>46142</v>
      </c>
      <c r="N108" s="37"/>
      <c r="O108" s="18"/>
      <c r="P108" s="3">
        <v>110500</v>
      </c>
      <c r="Q108" s="18" t="s">
        <v>191</v>
      </c>
      <c r="R108" s="54" t="s">
        <v>192</v>
      </c>
      <c r="S108" s="37" t="s">
        <v>23</v>
      </c>
      <c r="T108" s="37" t="s">
        <v>23</v>
      </c>
      <c r="U108" s="53"/>
      <c r="V108" s="18" t="s">
        <v>476</v>
      </c>
      <c r="W108" s="37" t="s">
        <v>24</v>
      </c>
    </row>
    <row r="109" spans="1:23" ht="28.2" customHeight="1" x14ac:dyDescent="0.3">
      <c r="A109" s="18" t="s">
        <v>24</v>
      </c>
      <c r="B109" s="18" t="s">
        <v>24</v>
      </c>
      <c r="C109" s="18" t="s">
        <v>477</v>
      </c>
      <c r="D109" s="18" t="s">
        <v>2</v>
      </c>
      <c r="E109" s="19" t="s">
        <v>25</v>
      </c>
      <c r="F109" s="20" t="s">
        <v>478</v>
      </c>
      <c r="G109" s="20" t="s">
        <v>134</v>
      </c>
      <c r="H109" s="20" t="s">
        <v>479</v>
      </c>
      <c r="I109" s="20" t="s">
        <v>28</v>
      </c>
      <c r="J109" s="20">
        <v>79800000</v>
      </c>
      <c r="K109" s="18" t="s">
        <v>29</v>
      </c>
      <c r="L109" s="36">
        <v>43831</v>
      </c>
      <c r="M109" s="36">
        <v>44926</v>
      </c>
      <c r="N109" s="37">
        <v>0</v>
      </c>
      <c r="O109" s="23">
        <v>44561</v>
      </c>
      <c r="P109" s="3" t="s">
        <v>480</v>
      </c>
      <c r="Q109" s="18" t="s">
        <v>481</v>
      </c>
      <c r="R109" s="54" t="s">
        <v>482</v>
      </c>
      <c r="S109" s="37" t="s">
        <v>253</v>
      </c>
      <c r="T109" s="37" t="s">
        <v>36</v>
      </c>
      <c r="U109" s="37"/>
      <c r="V109" s="18" t="s">
        <v>85</v>
      </c>
      <c r="W109" s="37" t="s">
        <v>24</v>
      </c>
    </row>
    <row r="110" spans="1:23" ht="28.2" customHeight="1" x14ac:dyDescent="0.3">
      <c r="A110" s="18" t="s">
        <v>24</v>
      </c>
      <c r="B110" s="18" t="s">
        <v>24</v>
      </c>
      <c r="C110" s="18" t="s">
        <v>477</v>
      </c>
      <c r="D110" s="18" t="s">
        <v>2</v>
      </c>
      <c r="E110" s="19" t="s">
        <v>25</v>
      </c>
      <c r="F110" s="20" t="s">
        <v>478</v>
      </c>
      <c r="G110" s="20" t="s">
        <v>134</v>
      </c>
      <c r="H110" s="20" t="s">
        <v>479</v>
      </c>
      <c r="I110" s="20" t="s">
        <v>28</v>
      </c>
      <c r="J110" s="20">
        <v>79800000</v>
      </c>
      <c r="K110" s="18" t="s">
        <v>29</v>
      </c>
      <c r="L110" s="36">
        <v>44927</v>
      </c>
      <c r="M110" s="36">
        <v>45016</v>
      </c>
      <c r="N110" s="36">
        <v>45046</v>
      </c>
      <c r="O110" s="75"/>
      <c r="P110" s="3">
        <f>160000/4</f>
        <v>40000</v>
      </c>
      <c r="Q110" s="18" t="s">
        <v>481</v>
      </c>
      <c r="R110" s="54" t="s">
        <v>482</v>
      </c>
      <c r="S110" s="37"/>
      <c r="T110" s="37"/>
      <c r="U110" s="37"/>
      <c r="V110" s="18"/>
      <c r="W110" s="37"/>
    </row>
    <row r="111" spans="1:23" ht="28.2" customHeight="1" x14ac:dyDescent="0.3">
      <c r="A111" s="56" t="s">
        <v>24</v>
      </c>
      <c r="B111" s="56" t="s">
        <v>24</v>
      </c>
      <c r="C111" s="56" t="s">
        <v>24</v>
      </c>
      <c r="D111" s="56" t="s">
        <v>2</v>
      </c>
      <c r="E111" s="56" t="s">
        <v>25</v>
      </c>
      <c r="F111" s="57" t="s">
        <v>483</v>
      </c>
      <c r="G111" s="57" t="s">
        <v>134</v>
      </c>
      <c r="H111" s="57" t="s">
        <v>484</v>
      </c>
      <c r="I111" s="57" t="s">
        <v>28</v>
      </c>
      <c r="J111" s="57">
        <v>66000000</v>
      </c>
      <c r="K111" s="56" t="s">
        <v>29</v>
      </c>
      <c r="L111" s="58">
        <v>43800</v>
      </c>
      <c r="M111" s="58">
        <v>44530</v>
      </c>
      <c r="N111" s="59">
        <v>1</v>
      </c>
      <c r="O111" s="56" t="s">
        <v>68</v>
      </c>
      <c r="P111" s="5">
        <v>1000</v>
      </c>
      <c r="Q111" s="56" t="s">
        <v>143</v>
      </c>
      <c r="R111" s="60" t="s">
        <v>144</v>
      </c>
      <c r="S111" s="59" t="s">
        <v>36</v>
      </c>
      <c r="T111" s="59" t="s">
        <v>36</v>
      </c>
      <c r="U111" s="59"/>
      <c r="V111" s="56" t="s">
        <v>485</v>
      </c>
      <c r="W111" s="59" t="s">
        <v>24</v>
      </c>
    </row>
    <row r="112" spans="1:23" ht="28.2" customHeight="1" x14ac:dyDescent="0.3">
      <c r="A112" s="18" t="s">
        <v>24</v>
      </c>
      <c r="B112" s="18" t="s">
        <v>24</v>
      </c>
      <c r="C112" s="18" t="s">
        <v>24</v>
      </c>
      <c r="D112" s="18" t="s">
        <v>2</v>
      </c>
      <c r="E112" s="19" t="s">
        <v>25</v>
      </c>
      <c r="F112" s="20" t="s">
        <v>486</v>
      </c>
      <c r="G112" s="20" t="s">
        <v>134</v>
      </c>
      <c r="H112" s="20" t="s">
        <v>487</v>
      </c>
      <c r="I112" s="20" t="s">
        <v>28</v>
      </c>
      <c r="J112" s="20">
        <v>79000000</v>
      </c>
      <c r="K112" s="18" t="s">
        <v>29</v>
      </c>
      <c r="L112" s="36">
        <v>43922</v>
      </c>
      <c r="M112" s="36">
        <v>45747</v>
      </c>
      <c r="N112" s="37">
        <v>0</v>
      </c>
      <c r="O112" s="18"/>
      <c r="P112" s="3">
        <v>51652.2</v>
      </c>
      <c r="Q112" s="18" t="s">
        <v>488</v>
      </c>
      <c r="R112" s="54" t="s">
        <v>489</v>
      </c>
      <c r="S112" s="37" t="s">
        <v>23</v>
      </c>
      <c r="T112" s="37" t="s">
        <v>23</v>
      </c>
      <c r="U112" s="37">
        <v>1271033</v>
      </c>
      <c r="V112" s="18" t="s">
        <v>85</v>
      </c>
      <c r="W112" s="37" t="s">
        <v>24</v>
      </c>
    </row>
    <row r="113" spans="1:23" ht="28.2" customHeight="1" x14ac:dyDescent="0.3">
      <c r="A113" s="18" t="s">
        <v>24</v>
      </c>
      <c r="B113" s="18" t="s">
        <v>23</v>
      </c>
      <c r="C113" s="18" t="s">
        <v>23</v>
      </c>
      <c r="D113" s="18" t="s">
        <v>0</v>
      </c>
      <c r="E113" s="19" t="s">
        <v>25</v>
      </c>
      <c r="F113" s="20" t="s">
        <v>490</v>
      </c>
      <c r="G113" s="20" t="s">
        <v>26</v>
      </c>
      <c r="H113" s="20" t="s">
        <v>491</v>
      </c>
      <c r="I113" s="20" t="s">
        <v>28</v>
      </c>
      <c r="J113" s="20">
        <v>79000000</v>
      </c>
      <c r="K113" s="18" t="s">
        <v>195</v>
      </c>
      <c r="L113" s="36">
        <v>44242</v>
      </c>
      <c r="M113" s="36">
        <v>44651</v>
      </c>
      <c r="N113" s="62" t="s">
        <v>492</v>
      </c>
      <c r="O113" s="18"/>
      <c r="P113" s="3">
        <v>17900</v>
      </c>
      <c r="Q113" s="18" t="s">
        <v>493</v>
      </c>
      <c r="R113" s="54" t="s">
        <v>494</v>
      </c>
      <c r="S113" s="37" t="s">
        <v>23</v>
      </c>
      <c r="T113" s="37" t="s">
        <v>23</v>
      </c>
      <c r="U113" s="37"/>
      <c r="V113" s="18" t="s">
        <v>108</v>
      </c>
      <c r="W113" s="37" t="s">
        <v>24</v>
      </c>
    </row>
    <row r="114" spans="1:23" ht="28.2" customHeight="1" x14ac:dyDescent="0.3">
      <c r="A114" s="18" t="s">
        <v>24</v>
      </c>
      <c r="B114" s="18" t="s">
        <v>24</v>
      </c>
      <c r="C114" s="18" t="s">
        <v>24</v>
      </c>
      <c r="D114" s="18" t="s">
        <v>2</v>
      </c>
      <c r="E114" s="19" t="s">
        <v>25</v>
      </c>
      <c r="F114" s="20" t="s">
        <v>495</v>
      </c>
      <c r="G114" s="20" t="s">
        <v>26</v>
      </c>
      <c r="H114" s="20" t="s">
        <v>496</v>
      </c>
      <c r="I114" s="20" t="s">
        <v>497</v>
      </c>
      <c r="J114" s="20">
        <v>18000000</v>
      </c>
      <c r="K114" s="18" t="s">
        <v>29</v>
      </c>
      <c r="L114" s="36">
        <v>44287</v>
      </c>
      <c r="M114" s="36">
        <v>44651</v>
      </c>
      <c r="N114" s="18" t="s">
        <v>498</v>
      </c>
      <c r="O114" s="18"/>
      <c r="P114" s="3">
        <v>49450</v>
      </c>
      <c r="Q114" s="18" t="s">
        <v>499</v>
      </c>
      <c r="R114" s="54" t="s">
        <v>500</v>
      </c>
      <c r="S114" s="37" t="s">
        <v>24</v>
      </c>
      <c r="T114" s="37" t="s">
        <v>23</v>
      </c>
      <c r="U114" s="37">
        <v>1107210</v>
      </c>
      <c r="V114" s="18" t="s">
        <v>501</v>
      </c>
      <c r="W114" s="37" t="s">
        <v>24</v>
      </c>
    </row>
    <row r="115" spans="1:23" ht="28.2" customHeight="1" x14ac:dyDescent="0.3">
      <c r="A115" s="18" t="s">
        <v>24</v>
      </c>
      <c r="B115" s="18" t="s">
        <v>24</v>
      </c>
      <c r="C115" s="18" t="s">
        <v>24</v>
      </c>
      <c r="D115" s="18" t="s">
        <v>2</v>
      </c>
      <c r="E115" s="19" t="s">
        <v>25</v>
      </c>
      <c r="F115" s="20" t="s">
        <v>371</v>
      </c>
      <c r="G115" s="20" t="s">
        <v>201</v>
      </c>
      <c r="H115" s="76" t="s">
        <v>502</v>
      </c>
      <c r="I115" s="20" t="s">
        <v>28</v>
      </c>
      <c r="J115" s="20">
        <v>98000000</v>
      </c>
      <c r="K115" s="18" t="s">
        <v>29</v>
      </c>
      <c r="L115" s="36">
        <v>43922</v>
      </c>
      <c r="M115" s="36">
        <v>45382</v>
      </c>
      <c r="N115" s="37">
        <v>0</v>
      </c>
      <c r="O115" s="23">
        <v>45230</v>
      </c>
      <c r="P115" s="3">
        <f>1026*3</f>
        <v>3078</v>
      </c>
      <c r="Q115" s="18" t="s">
        <v>503</v>
      </c>
      <c r="R115" s="54" t="s">
        <v>504</v>
      </c>
      <c r="S115" s="37" t="s">
        <v>23</v>
      </c>
      <c r="T115" s="37" t="s">
        <v>23</v>
      </c>
      <c r="U115" s="37" t="s">
        <v>33</v>
      </c>
      <c r="V115" s="18" t="s">
        <v>505</v>
      </c>
      <c r="W115" s="37" t="s">
        <v>23</v>
      </c>
    </row>
    <row r="116" spans="1:23" ht="28.2" customHeight="1" x14ac:dyDescent="0.3">
      <c r="A116" s="18" t="s">
        <v>24</v>
      </c>
      <c r="B116" s="18" t="s">
        <v>23</v>
      </c>
      <c r="C116" s="18" t="s">
        <v>23</v>
      </c>
      <c r="D116" s="18" t="s">
        <v>0</v>
      </c>
      <c r="E116" s="19" t="s">
        <v>25</v>
      </c>
      <c r="F116" s="20" t="s">
        <v>506</v>
      </c>
      <c r="G116" s="20" t="s">
        <v>26</v>
      </c>
      <c r="H116" s="32" t="s">
        <v>1035</v>
      </c>
      <c r="I116" s="20" t="s">
        <v>28</v>
      </c>
      <c r="J116" s="20">
        <v>50000000</v>
      </c>
      <c r="K116" s="18" t="s">
        <v>29</v>
      </c>
      <c r="L116" s="36">
        <v>44317</v>
      </c>
      <c r="M116" s="36">
        <v>45412</v>
      </c>
      <c r="N116" s="37">
        <f>1+1</f>
        <v>2</v>
      </c>
      <c r="O116" s="23"/>
      <c r="P116" s="3">
        <v>376893</v>
      </c>
      <c r="Q116" s="77" t="s">
        <v>507</v>
      </c>
      <c r="R116" s="54" t="s">
        <v>508</v>
      </c>
      <c r="S116" s="37" t="s">
        <v>24</v>
      </c>
      <c r="T116" s="37" t="s">
        <v>23</v>
      </c>
      <c r="U116" s="37">
        <v>7289284</v>
      </c>
      <c r="V116" s="18" t="s">
        <v>43</v>
      </c>
      <c r="W116" s="37" t="s">
        <v>24</v>
      </c>
    </row>
    <row r="117" spans="1:23" ht="28.2" customHeight="1" x14ac:dyDescent="0.3">
      <c r="A117" s="18" t="s">
        <v>24</v>
      </c>
      <c r="B117" s="18" t="s">
        <v>23</v>
      </c>
      <c r="C117" s="18" t="s">
        <v>23</v>
      </c>
      <c r="D117" s="18" t="s">
        <v>0</v>
      </c>
      <c r="E117" s="19" t="s">
        <v>25</v>
      </c>
      <c r="F117" s="20" t="s">
        <v>509</v>
      </c>
      <c r="G117" s="20" t="s">
        <v>110</v>
      </c>
      <c r="H117" s="64" t="s">
        <v>510</v>
      </c>
      <c r="I117" s="20" t="s">
        <v>28</v>
      </c>
      <c r="J117" s="20">
        <v>71000000</v>
      </c>
      <c r="K117" s="18" t="s">
        <v>195</v>
      </c>
      <c r="L117" s="36">
        <v>44200</v>
      </c>
      <c r="M117" s="36">
        <v>45138</v>
      </c>
      <c r="N117" s="37">
        <v>0</v>
      </c>
      <c r="O117" s="18" t="s">
        <v>32</v>
      </c>
      <c r="P117" s="3">
        <v>78993.75</v>
      </c>
      <c r="Q117" s="18" t="s">
        <v>511</v>
      </c>
      <c r="R117" s="54" t="s">
        <v>512</v>
      </c>
      <c r="S117" s="37" t="s">
        <v>24</v>
      </c>
      <c r="T117" s="37" t="s">
        <v>23</v>
      </c>
      <c r="U117" s="37" t="s">
        <v>513</v>
      </c>
      <c r="V117" s="18" t="s">
        <v>215</v>
      </c>
      <c r="W117" s="37" t="s">
        <v>24</v>
      </c>
    </row>
    <row r="118" spans="1:23" ht="28.2" customHeight="1" x14ac:dyDescent="0.3">
      <c r="A118" s="18" t="s">
        <v>24</v>
      </c>
      <c r="B118" s="18" t="s">
        <v>23</v>
      </c>
      <c r="C118" s="18" t="s">
        <v>23</v>
      </c>
      <c r="D118" s="18" t="s">
        <v>0</v>
      </c>
      <c r="E118" s="19" t="s">
        <v>25</v>
      </c>
      <c r="F118" s="20" t="s">
        <v>514</v>
      </c>
      <c r="G118" s="20" t="s">
        <v>110</v>
      </c>
      <c r="H118" s="64" t="s">
        <v>1036</v>
      </c>
      <c r="I118" s="20" t="s">
        <v>28</v>
      </c>
      <c r="J118" s="20">
        <v>42000000</v>
      </c>
      <c r="K118" s="18" t="s">
        <v>195</v>
      </c>
      <c r="L118" s="36">
        <v>44136</v>
      </c>
      <c r="M118" s="36">
        <v>44926</v>
      </c>
      <c r="N118" s="37">
        <v>0</v>
      </c>
      <c r="O118" s="18" t="s">
        <v>32</v>
      </c>
      <c r="P118" s="3">
        <v>23760</v>
      </c>
      <c r="Q118" s="18" t="s">
        <v>515</v>
      </c>
      <c r="R118" s="54" t="s">
        <v>516</v>
      </c>
      <c r="S118" s="37"/>
      <c r="T118" s="37" t="s">
        <v>23</v>
      </c>
      <c r="U118" s="37">
        <v>6992542</v>
      </c>
      <c r="V118" s="18" t="s">
        <v>43</v>
      </c>
      <c r="W118" s="37" t="s">
        <v>24</v>
      </c>
    </row>
    <row r="119" spans="1:23" ht="28.2" customHeight="1" x14ac:dyDescent="0.3">
      <c r="A119" s="18" t="s">
        <v>24</v>
      </c>
      <c r="B119" s="18" t="s">
        <v>24</v>
      </c>
      <c r="C119" s="18" t="s">
        <v>24</v>
      </c>
      <c r="D119" s="18" t="s">
        <v>2</v>
      </c>
      <c r="E119" s="19" t="s">
        <v>25</v>
      </c>
      <c r="F119" s="20" t="s">
        <v>517</v>
      </c>
      <c r="G119" s="20" t="s">
        <v>110</v>
      </c>
      <c r="H119" s="20" t="s">
        <v>518</v>
      </c>
      <c r="I119" s="20" t="s">
        <v>28</v>
      </c>
      <c r="J119" s="20">
        <v>72000000</v>
      </c>
      <c r="K119" s="18" t="s">
        <v>29</v>
      </c>
      <c r="L119" s="36">
        <v>44287</v>
      </c>
      <c r="M119" s="36">
        <v>45382</v>
      </c>
      <c r="N119" s="37" t="s">
        <v>519</v>
      </c>
      <c r="O119" s="23">
        <v>45260</v>
      </c>
      <c r="P119" s="3">
        <v>1737000</v>
      </c>
      <c r="Q119" s="18" t="s">
        <v>520</v>
      </c>
      <c r="R119" s="54" t="s">
        <v>521</v>
      </c>
      <c r="S119" s="37" t="s">
        <v>23</v>
      </c>
      <c r="T119" s="37" t="s">
        <v>36</v>
      </c>
      <c r="U119" s="37"/>
      <c r="V119" s="18" t="s">
        <v>132</v>
      </c>
      <c r="W119" s="37" t="s">
        <v>24</v>
      </c>
    </row>
    <row r="120" spans="1:23" ht="28.2" customHeight="1" x14ac:dyDescent="0.3">
      <c r="A120" s="18" t="s">
        <v>24</v>
      </c>
      <c r="B120" s="18" t="s">
        <v>24</v>
      </c>
      <c r="C120" s="18" t="s">
        <v>24</v>
      </c>
      <c r="D120" s="18" t="s">
        <v>2</v>
      </c>
      <c r="E120" s="18" t="s">
        <v>148</v>
      </c>
      <c r="F120" s="20" t="s">
        <v>522</v>
      </c>
      <c r="G120" s="21" t="s">
        <v>26</v>
      </c>
      <c r="H120" s="20" t="s">
        <v>523</v>
      </c>
      <c r="I120" s="20" t="s">
        <v>28</v>
      </c>
      <c r="J120" s="20">
        <v>66000000</v>
      </c>
      <c r="K120" s="18" t="s">
        <v>29</v>
      </c>
      <c r="L120" s="36">
        <v>41974</v>
      </c>
      <c r="M120" s="23" t="s">
        <v>68</v>
      </c>
      <c r="N120" s="37"/>
      <c r="O120" s="18"/>
      <c r="P120" s="3">
        <v>6000</v>
      </c>
      <c r="Q120" s="18" t="s">
        <v>524</v>
      </c>
      <c r="R120" s="54" t="s">
        <v>525</v>
      </c>
      <c r="S120" s="37" t="s">
        <v>23</v>
      </c>
      <c r="T120" s="37" t="s">
        <v>36</v>
      </c>
      <c r="U120" s="37">
        <v>2425920</v>
      </c>
      <c r="V120" s="18" t="s">
        <v>485</v>
      </c>
      <c r="W120" s="37" t="s">
        <v>24</v>
      </c>
    </row>
    <row r="121" spans="1:23" ht="28.2" customHeight="1" x14ac:dyDescent="0.3">
      <c r="A121" s="18" t="s">
        <v>24</v>
      </c>
      <c r="B121" s="18" t="s">
        <v>24</v>
      </c>
      <c r="C121" s="18" t="s">
        <v>24</v>
      </c>
      <c r="D121" s="18" t="s">
        <v>2</v>
      </c>
      <c r="E121" s="18" t="s">
        <v>25</v>
      </c>
      <c r="F121" s="20" t="s">
        <v>526</v>
      </c>
      <c r="G121" s="20" t="s">
        <v>134</v>
      </c>
      <c r="H121" s="20" t="s">
        <v>527</v>
      </c>
      <c r="I121" s="20" t="s">
        <v>105</v>
      </c>
      <c r="J121" s="20">
        <v>72000000</v>
      </c>
      <c r="K121" s="18" t="s">
        <v>225</v>
      </c>
      <c r="L121" s="36">
        <v>44228</v>
      </c>
      <c r="M121" s="36" t="s">
        <v>528</v>
      </c>
      <c r="N121" s="37"/>
      <c r="O121" s="18"/>
      <c r="P121" s="3">
        <f>5530.5*2</f>
        <v>11061</v>
      </c>
      <c r="Q121" s="18" t="s">
        <v>529</v>
      </c>
      <c r="R121" s="54" t="s">
        <v>530</v>
      </c>
      <c r="S121" s="37" t="s">
        <v>23</v>
      </c>
      <c r="T121" s="37" t="s">
        <v>36</v>
      </c>
      <c r="U121" s="13">
        <v>3203859</v>
      </c>
      <c r="V121" s="18" t="s">
        <v>438</v>
      </c>
      <c r="W121" s="37" t="s">
        <v>24</v>
      </c>
    </row>
    <row r="122" spans="1:23" ht="28.2" customHeight="1" x14ac:dyDescent="0.3">
      <c r="A122" s="18" t="s">
        <v>24</v>
      </c>
      <c r="B122" s="18" t="s">
        <v>23</v>
      </c>
      <c r="C122" s="18" t="s">
        <v>23</v>
      </c>
      <c r="D122" s="18" t="s">
        <v>0</v>
      </c>
      <c r="E122" s="18" t="s">
        <v>25</v>
      </c>
      <c r="F122" s="20" t="s">
        <v>531</v>
      </c>
      <c r="G122" s="20" t="s">
        <v>532</v>
      </c>
      <c r="H122" s="20" t="s">
        <v>1037</v>
      </c>
      <c r="I122" s="20" t="s">
        <v>28</v>
      </c>
      <c r="J122" s="20">
        <v>42000000</v>
      </c>
      <c r="K122" s="18" t="s">
        <v>225</v>
      </c>
      <c r="L122" s="23" t="s">
        <v>533</v>
      </c>
      <c r="M122" s="23" t="s">
        <v>534</v>
      </c>
      <c r="N122" s="36">
        <v>45077</v>
      </c>
      <c r="O122" s="18"/>
      <c r="P122" s="1" t="s">
        <v>535</v>
      </c>
      <c r="Q122" s="18" t="s">
        <v>536</v>
      </c>
      <c r="R122" s="54" t="s">
        <v>537</v>
      </c>
      <c r="S122" s="37" t="s">
        <v>23</v>
      </c>
      <c r="T122" s="37" t="s">
        <v>36</v>
      </c>
      <c r="U122" s="37">
        <v>147366</v>
      </c>
      <c r="V122" s="18" t="s">
        <v>43</v>
      </c>
      <c r="W122" s="37" t="s">
        <v>24</v>
      </c>
    </row>
    <row r="123" spans="1:23" ht="28.2" customHeight="1" x14ac:dyDescent="0.3">
      <c r="A123" s="18" t="s">
        <v>24</v>
      </c>
      <c r="B123" s="18" t="s">
        <v>23</v>
      </c>
      <c r="C123" s="18" t="s">
        <v>23</v>
      </c>
      <c r="D123" s="18" t="s">
        <v>0</v>
      </c>
      <c r="E123" s="18" t="s">
        <v>25</v>
      </c>
      <c r="F123" s="20" t="s">
        <v>538</v>
      </c>
      <c r="G123" s="20" t="s">
        <v>123</v>
      </c>
      <c r="H123" s="20" t="s">
        <v>539</v>
      </c>
      <c r="I123" s="20" t="s">
        <v>28</v>
      </c>
      <c r="J123" s="20">
        <v>98000000</v>
      </c>
      <c r="K123" s="18" t="s">
        <v>152</v>
      </c>
      <c r="L123" s="36">
        <v>44348</v>
      </c>
      <c r="M123" s="36">
        <v>44712</v>
      </c>
      <c r="N123" s="36">
        <v>45077</v>
      </c>
      <c r="O123" s="18"/>
      <c r="P123" s="3">
        <f>15000*2</f>
        <v>30000</v>
      </c>
      <c r="Q123" s="18" t="s">
        <v>540</v>
      </c>
      <c r="R123" s="54" t="s">
        <v>541</v>
      </c>
      <c r="S123" s="37" t="s">
        <v>24</v>
      </c>
      <c r="T123" s="37" t="s">
        <v>116</v>
      </c>
      <c r="U123" s="37"/>
      <c r="V123" s="18" t="s">
        <v>48</v>
      </c>
      <c r="W123" s="37" t="s">
        <v>24</v>
      </c>
    </row>
    <row r="124" spans="1:23" ht="28.2" customHeight="1" x14ac:dyDescent="0.3">
      <c r="A124" s="18" t="s">
        <v>23</v>
      </c>
      <c r="B124" s="18" t="s">
        <v>24</v>
      </c>
      <c r="C124" s="18" t="s">
        <v>23</v>
      </c>
      <c r="D124" s="18" t="s">
        <v>1</v>
      </c>
      <c r="E124" s="18" t="s">
        <v>25</v>
      </c>
      <c r="F124" s="20" t="s">
        <v>542</v>
      </c>
      <c r="G124" s="20" t="s">
        <v>532</v>
      </c>
      <c r="H124" s="20" t="s">
        <v>543</v>
      </c>
      <c r="I124" s="20" t="s">
        <v>28</v>
      </c>
      <c r="J124" s="20">
        <v>45000000</v>
      </c>
      <c r="K124" s="18" t="s">
        <v>225</v>
      </c>
      <c r="L124" s="36">
        <v>44398</v>
      </c>
      <c r="M124" s="36">
        <v>47999</v>
      </c>
      <c r="N124" s="37"/>
      <c r="O124" s="18"/>
      <c r="P124" s="3">
        <v>5850</v>
      </c>
      <c r="Q124" s="18" t="s">
        <v>544</v>
      </c>
      <c r="R124" s="54" t="s">
        <v>545</v>
      </c>
      <c r="S124" s="37" t="s">
        <v>24</v>
      </c>
      <c r="T124" s="37" t="s">
        <v>23</v>
      </c>
      <c r="U124" s="37"/>
      <c r="V124" s="18" t="s">
        <v>48</v>
      </c>
      <c r="W124" s="37" t="s">
        <v>24</v>
      </c>
    </row>
    <row r="125" spans="1:23" ht="28.2" customHeight="1" x14ac:dyDescent="0.3">
      <c r="A125" s="18" t="s">
        <v>24</v>
      </c>
      <c r="B125" s="18" t="s">
        <v>23</v>
      </c>
      <c r="C125" s="18" t="s">
        <v>23</v>
      </c>
      <c r="D125" s="18" t="s">
        <v>0</v>
      </c>
      <c r="E125" s="18" t="s">
        <v>25</v>
      </c>
      <c r="F125" s="20" t="s">
        <v>546</v>
      </c>
      <c r="G125" s="20" t="s">
        <v>532</v>
      </c>
      <c r="H125" s="20" t="s">
        <v>547</v>
      </c>
      <c r="I125" s="20" t="s">
        <v>28</v>
      </c>
      <c r="J125" s="20">
        <v>98000000</v>
      </c>
      <c r="K125" s="18" t="s">
        <v>548</v>
      </c>
      <c r="L125" s="36">
        <v>44409</v>
      </c>
      <c r="M125" s="36">
        <v>44651</v>
      </c>
      <c r="N125" s="37"/>
      <c r="O125" s="18"/>
      <c r="P125" s="3">
        <v>5500</v>
      </c>
      <c r="Q125" s="18" t="s">
        <v>549</v>
      </c>
      <c r="R125" s="54" t="s">
        <v>550</v>
      </c>
      <c r="S125" s="37" t="s">
        <v>24</v>
      </c>
      <c r="T125" s="37" t="s">
        <v>23</v>
      </c>
      <c r="U125" s="37"/>
      <c r="V125" s="18" t="s">
        <v>48</v>
      </c>
      <c r="W125" s="37" t="s">
        <v>24</v>
      </c>
    </row>
    <row r="126" spans="1:23" ht="28.2" customHeight="1" x14ac:dyDescent="0.3">
      <c r="A126" s="56" t="s">
        <v>24</v>
      </c>
      <c r="B126" s="56" t="s">
        <v>24</v>
      </c>
      <c r="C126" s="56" t="s">
        <v>24</v>
      </c>
      <c r="D126" s="56" t="s">
        <v>2</v>
      </c>
      <c r="E126" s="56" t="s">
        <v>25</v>
      </c>
      <c r="F126" s="57" t="s">
        <v>551</v>
      </c>
      <c r="G126" s="57" t="s">
        <v>123</v>
      </c>
      <c r="H126" s="57" t="s">
        <v>552</v>
      </c>
      <c r="I126" s="57" t="s">
        <v>553</v>
      </c>
      <c r="J126" s="57">
        <v>79000000</v>
      </c>
      <c r="K126" s="56" t="s">
        <v>195</v>
      </c>
      <c r="L126" s="58">
        <v>44414</v>
      </c>
      <c r="M126" s="58">
        <v>44445</v>
      </c>
      <c r="N126" s="59"/>
      <c r="O126" s="56"/>
      <c r="P126" s="5">
        <v>12099</v>
      </c>
      <c r="Q126" s="56" t="s">
        <v>554</v>
      </c>
      <c r="R126" s="60" t="s">
        <v>555</v>
      </c>
      <c r="S126" s="59"/>
      <c r="T126" s="59"/>
      <c r="U126" s="59"/>
      <c r="V126" s="56" t="s">
        <v>556</v>
      </c>
      <c r="W126" s="59" t="s">
        <v>24</v>
      </c>
    </row>
    <row r="127" spans="1:23" ht="28.2" customHeight="1" x14ac:dyDescent="0.3">
      <c r="A127" s="18" t="s">
        <v>24</v>
      </c>
      <c r="B127" s="18" t="s">
        <v>24</v>
      </c>
      <c r="C127" s="18" t="s">
        <v>24</v>
      </c>
      <c r="D127" s="18" t="s">
        <v>2</v>
      </c>
      <c r="E127" s="18" t="s">
        <v>25</v>
      </c>
      <c r="F127" s="20" t="s">
        <v>557</v>
      </c>
      <c r="G127" s="20" t="s">
        <v>26</v>
      </c>
      <c r="H127" s="20" t="s">
        <v>558</v>
      </c>
      <c r="I127" s="20" t="s">
        <v>28</v>
      </c>
      <c r="J127" s="20">
        <v>71000000</v>
      </c>
      <c r="K127" s="18" t="s">
        <v>152</v>
      </c>
      <c r="L127" s="36">
        <v>44431</v>
      </c>
      <c r="M127" s="36">
        <v>44681</v>
      </c>
      <c r="N127" s="37"/>
      <c r="O127" s="18"/>
      <c r="P127" s="3">
        <v>46907.5</v>
      </c>
      <c r="Q127" s="18" t="s">
        <v>559</v>
      </c>
      <c r="R127" s="54" t="s">
        <v>560</v>
      </c>
      <c r="S127" s="37" t="s">
        <v>23</v>
      </c>
      <c r="T127" s="37" t="s">
        <v>23</v>
      </c>
      <c r="U127" s="37">
        <v>2018542</v>
      </c>
      <c r="V127" s="18" t="s">
        <v>461</v>
      </c>
      <c r="W127" s="37" t="s">
        <v>24</v>
      </c>
    </row>
    <row r="128" spans="1:23" ht="28.2" customHeight="1" x14ac:dyDescent="0.3">
      <c r="A128" s="18" t="s">
        <v>23</v>
      </c>
      <c r="B128" s="18" t="s">
        <v>24</v>
      </c>
      <c r="C128" s="18" t="s">
        <v>23</v>
      </c>
      <c r="D128" s="18" t="s">
        <v>1</v>
      </c>
      <c r="E128" s="18" t="s">
        <v>25</v>
      </c>
      <c r="F128" s="20" t="s">
        <v>561</v>
      </c>
      <c r="G128" s="20" t="s">
        <v>123</v>
      </c>
      <c r="H128" s="20" t="s">
        <v>562</v>
      </c>
      <c r="I128" s="20" t="s">
        <v>105</v>
      </c>
      <c r="J128" s="20">
        <v>34000000</v>
      </c>
      <c r="K128" s="18" t="s">
        <v>225</v>
      </c>
      <c r="L128" s="36">
        <v>44287</v>
      </c>
      <c r="M128" s="36">
        <v>44651</v>
      </c>
      <c r="N128" s="37"/>
      <c r="O128" s="18"/>
      <c r="P128" s="3">
        <v>3480</v>
      </c>
      <c r="Q128" s="18" t="s">
        <v>563</v>
      </c>
      <c r="R128" s="54" t="s">
        <v>564</v>
      </c>
      <c r="S128" s="37"/>
      <c r="T128" s="37"/>
      <c r="U128" s="53" t="s">
        <v>565</v>
      </c>
      <c r="V128" s="18" t="s">
        <v>48</v>
      </c>
      <c r="W128" s="37" t="s">
        <v>24</v>
      </c>
    </row>
    <row r="129" spans="1:23" ht="28.2" customHeight="1" x14ac:dyDescent="0.3">
      <c r="A129" s="18" t="s">
        <v>24</v>
      </c>
      <c r="B129" s="18" t="s">
        <v>24</v>
      </c>
      <c r="C129" s="18" t="s">
        <v>24</v>
      </c>
      <c r="D129" s="18" t="s">
        <v>2</v>
      </c>
      <c r="E129" s="18" t="s">
        <v>25</v>
      </c>
      <c r="F129" s="20" t="s">
        <v>566</v>
      </c>
      <c r="G129" s="20" t="s">
        <v>26</v>
      </c>
      <c r="H129" s="20" t="s">
        <v>1038</v>
      </c>
      <c r="I129" s="20" t="s">
        <v>28</v>
      </c>
      <c r="J129" s="20">
        <v>45000000</v>
      </c>
      <c r="K129" s="18" t="s">
        <v>130</v>
      </c>
      <c r="L129" s="36">
        <v>44473</v>
      </c>
      <c r="M129" s="36">
        <v>45169</v>
      </c>
      <c r="N129" s="37"/>
      <c r="O129" s="18"/>
      <c r="P129" s="3">
        <f>63000*2</f>
        <v>126000</v>
      </c>
      <c r="Q129" s="18" t="s">
        <v>567</v>
      </c>
      <c r="R129" s="54" t="s">
        <v>568</v>
      </c>
      <c r="S129" s="37" t="s">
        <v>23</v>
      </c>
      <c r="T129" s="37" t="s">
        <v>23</v>
      </c>
      <c r="U129" s="37"/>
      <c r="V129" s="18" t="s">
        <v>43</v>
      </c>
      <c r="W129" s="37" t="s">
        <v>24</v>
      </c>
    </row>
    <row r="130" spans="1:23" ht="28.2" customHeight="1" x14ac:dyDescent="0.3">
      <c r="A130" s="18" t="s">
        <v>24</v>
      </c>
      <c r="B130" s="18" t="s">
        <v>24</v>
      </c>
      <c r="C130" s="18" t="s">
        <v>24</v>
      </c>
      <c r="D130" s="18" t="s">
        <v>241</v>
      </c>
      <c r="E130" s="18" t="s">
        <v>25</v>
      </c>
      <c r="F130" s="20" t="s">
        <v>566</v>
      </c>
      <c r="G130" s="20" t="s">
        <v>26</v>
      </c>
      <c r="H130" s="20" t="s">
        <v>1039</v>
      </c>
      <c r="I130" s="20" t="s">
        <v>28</v>
      </c>
      <c r="J130" s="20">
        <v>90000000</v>
      </c>
      <c r="K130" s="18" t="s">
        <v>225</v>
      </c>
      <c r="L130" s="36">
        <v>44440</v>
      </c>
      <c r="M130" s="36">
        <v>45169</v>
      </c>
      <c r="N130" s="37"/>
      <c r="O130" s="18"/>
      <c r="P130" s="3">
        <f>22000*2</f>
        <v>44000</v>
      </c>
      <c r="Q130" s="18" t="s">
        <v>569</v>
      </c>
      <c r="R130" s="54" t="s">
        <v>570</v>
      </c>
      <c r="S130" s="37" t="s">
        <v>24</v>
      </c>
      <c r="T130" s="37" t="s">
        <v>23</v>
      </c>
      <c r="U130" s="78">
        <v>1193985</v>
      </c>
      <c r="V130" s="18" t="s">
        <v>43</v>
      </c>
      <c r="W130" s="37" t="s">
        <v>24</v>
      </c>
    </row>
    <row r="131" spans="1:23" ht="28.2" customHeight="1" x14ac:dyDescent="0.3">
      <c r="A131" s="18" t="s">
        <v>24</v>
      </c>
      <c r="B131" s="18" t="s">
        <v>23</v>
      </c>
      <c r="C131" s="18" t="s">
        <v>23</v>
      </c>
      <c r="D131" s="18" t="s">
        <v>0</v>
      </c>
      <c r="E131" s="18" t="s">
        <v>66</v>
      </c>
      <c r="F131" s="20" t="s">
        <v>571</v>
      </c>
      <c r="G131" s="20" t="s">
        <v>26</v>
      </c>
      <c r="H131" s="20" t="s">
        <v>1040</v>
      </c>
      <c r="I131" s="20" t="s">
        <v>440</v>
      </c>
      <c r="J131" s="20">
        <v>45000000</v>
      </c>
      <c r="K131" s="18" t="s">
        <v>195</v>
      </c>
      <c r="L131" s="36">
        <v>44317</v>
      </c>
      <c r="M131" s="36">
        <v>44681</v>
      </c>
      <c r="N131" s="36">
        <v>45046</v>
      </c>
      <c r="O131" s="18"/>
      <c r="P131" s="3">
        <v>312474</v>
      </c>
      <c r="Q131" s="18" t="s">
        <v>572</v>
      </c>
      <c r="R131" s="54"/>
      <c r="S131" s="37"/>
      <c r="T131" s="37" t="s">
        <v>23</v>
      </c>
      <c r="U131" s="37"/>
      <c r="V131" s="18" t="s">
        <v>199</v>
      </c>
      <c r="W131" s="37"/>
    </row>
    <row r="132" spans="1:23" ht="28.2" customHeight="1" x14ac:dyDescent="0.3">
      <c r="A132" s="18" t="s">
        <v>23</v>
      </c>
      <c r="B132" s="18" t="s">
        <v>24</v>
      </c>
      <c r="C132" s="18" t="s">
        <v>23</v>
      </c>
      <c r="D132" s="18" t="s">
        <v>1</v>
      </c>
      <c r="E132" s="18" t="s">
        <v>573</v>
      </c>
      <c r="F132" s="20" t="s">
        <v>574</v>
      </c>
      <c r="G132" s="20" t="s">
        <v>575</v>
      </c>
      <c r="H132" s="20" t="s">
        <v>576</v>
      </c>
      <c r="I132" s="20" t="s">
        <v>577</v>
      </c>
      <c r="J132" s="20">
        <v>90000000</v>
      </c>
      <c r="K132" s="18" t="s">
        <v>578</v>
      </c>
      <c r="L132" s="36">
        <v>44409</v>
      </c>
      <c r="M132" s="36"/>
      <c r="N132" s="37"/>
      <c r="O132" s="18"/>
      <c r="P132" s="3">
        <v>2186</v>
      </c>
      <c r="Q132" s="18" t="s">
        <v>579</v>
      </c>
      <c r="R132" s="54" t="s">
        <v>580</v>
      </c>
      <c r="S132" s="37"/>
      <c r="T132" s="37" t="s">
        <v>23</v>
      </c>
      <c r="U132" s="37"/>
      <c r="V132" s="18" t="s">
        <v>466</v>
      </c>
      <c r="W132" s="37"/>
    </row>
    <row r="133" spans="1:23" ht="28.2" customHeight="1" x14ac:dyDescent="0.3">
      <c r="A133" s="18" t="s">
        <v>24</v>
      </c>
      <c r="B133" s="18" t="s">
        <v>23</v>
      </c>
      <c r="C133" s="18" t="s">
        <v>23</v>
      </c>
      <c r="D133" s="18" t="s">
        <v>0</v>
      </c>
      <c r="E133" s="18" t="s">
        <v>25</v>
      </c>
      <c r="F133" s="20" t="s">
        <v>581</v>
      </c>
      <c r="G133" s="20" t="s">
        <v>26</v>
      </c>
      <c r="H133" s="20" t="s">
        <v>582</v>
      </c>
      <c r="I133" s="20" t="s">
        <v>105</v>
      </c>
      <c r="J133" s="20">
        <v>71000000</v>
      </c>
      <c r="K133" s="18" t="s">
        <v>578</v>
      </c>
      <c r="L133" s="36">
        <v>44440</v>
      </c>
      <c r="M133" s="36">
        <v>45382</v>
      </c>
      <c r="N133" s="37"/>
      <c r="O133" s="18"/>
      <c r="P133" s="3">
        <v>55554</v>
      </c>
      <c r="Q133" s="18" t="s">
        <v>583</v>
      </c>
      <c r="R133" s="54" t="s">
        <v>584</v>
      </c>
      <c r="S133" s="37"/>
      <c r="T133" s="37" t="s">
        <v>23</v>
      </c>
      <c r="U133" s="37">
        <v>3154411</v>
      </c>
      <c r="V133" s="18" t="s">
        <v>108</v>
      </c>
      <c r="W133" s="37" t="s">
        <v>24</v>
      </c>
    </row>
    <row r="134" spans="1:23" ht="28.2" customHeight="1" x14ac:dyDescent="0.3">
      <c r="A134" s="39" t="s">
        <v>23</v>
      </c>
      <c r="B134" s="39" t="s">
        <v>24</v>
      </c>
      <c r="C134" s="39" t="s">
        <v>23</v>
      </c>
      <c r="D134" s="39" t="s">
        <v>1</v>
      </c>
      <c r="E134" s="39" t="s">
        <v>25</v>
      </c>
      <c r="F134" s="79" t="s">
        <v>585</v>
      </c>
      <c r="G134" s="79" t="s">
        <v>123</v>
      </c>
      <c r="H134" s="79" t="s">
        <v>586</v>
      </c>
      <c r="I134" s="79" t="s">
        <v>587</v>
      </c>
      <c r="J134" s="79">
        <v>98000000</v>
      </c>
      <c r="K134" s="39" t="s">
        <v>578</v>
      </c>
      <c r="L134" s="80">
        <v>44287</v>
      </c>
      <c r="M134" s="80">
        <v>44651</v>
      </c>
      <c r="N134" s="81"/>
      <c r="O134" s="39"/>
      <c r="P134" s="9">
        <v>9278.2000000000007</v>
      </c>
      <c r="Q134" s="39" t="s">
        <v>588</v>
      </c>
      <c r="R134" s="82" t="s">
        <v>589</v>
      </c>
      <c r="S134" s="81"/>
      <c r="T134" s="37" t="s">
        <v>23</v>
      </c>
      <c r="U134" s="81"/>
      <c r="V134" s="39" t="s">
        <v>466</v>
      </c>
      <c r="W134" s="81"/>
    </row>
    <row r="135" spans="1:23" ht="28.2" customHeight="1" x14ac:dyDescent="0.3">
      <c r="A135" s="18" t="s">
        <v>24</v>
      </c>
      <c r="B135" s="18" t="s">
        <v>23</v>
      </c>
      <c r="C135" s="18" t="s">
        <v>23</v>
      </c>
      <c r="D135" s="18" t="s">
        <v>0</v>
      </c>
      <c r="E135" s="18" t="s">
        <v>25</v>
      </c>
      <c r="F135" s="20" t="s">
        <v>590</v>
      </c>
      <c r="G135" s="20" t="s">
        <v>123</v>
      </c>
      <c r="H135" s="20" t="s">
        <v>591</v>
      </c>
      <c r="I135" s="20" t="s">
        <v>587</v>
      </c>
      <c r="J135" s="20">
        <v>90000000</v>
      </c>
      <c r="K135" s="18" t="s">
        <v>578</v>
      </c>
      <c r="L135" s="36">
        <v>44470</v>
      </c>
      <c r="M135" s="36">
        <v>44592</v>
      </c>
      <c r="N135" s="37"/>
      <c r="O135" s="18"/>
      <c r="P135" s="3">
        <v>28975</v>
      </c>
      <c r="Q135" s="18" t="s">
        <v>592</v>
      </c>
      <c r="R135" s="54" t="s">
        <v>593</v>
      </c>
      <c r="S135" s="37"/>
      <c r="T135" s="37" t="s">
        <v>23</v>
      </c>
      <c r="U135" s="37"/>
      <c r="V135" s="18" t="s">
        <v>215</v>
      </c>
      <c r="W135" s="37"/>
    </row>
    <row r="136" spans="1:23" ht="28.2" customHeight="1" x14ac:dyDescent="0.3">
      <c r="A136" s="18" t="s">
        <v>23</v>
      </c>
      <c r="B136" s="18" t="s">
        <v>24</v>
      </c>
      <c r="C136" s="18" t="s">
        <v>23</v>
      </c>
      <c r="D136" s="18" t="s">
        <v>1</v>
      </c>
      <c r="E136" s="18" t="s">
        <v>25</v>
      </c>
      <c r="F136" s="20" t="s">
        <v>594</v>
      </c>
      <c r="G136" s="20" t="s">
        <v>123</v>
      </c>
      <c r="H136" s="20" t="s">
        <v>591</v>
      </c>
      <c r="I136" s="20" t="s">
        <v>587</v>
      </c>
      <c r="J136" s="20">
        <v>90000000</v>
      </c>
      <c r="K136" s="18" t="s">
        <v>578</v>
      </c>
      <c r="L136" s="36">
        <v>44470</v>
      </c>
      <c r="M136" s="36">
        <v>44592</v>
      </c>
      <c r="N136" s="37"/>
      <c r="O136" s="18"/>
      <c r="P136" s="3">
        <v>28975</v>
      </c>
      <c r="Q136" s="18" t="s">
        <v>592</v>
      </c>
      <c r="R136" s="54" t="s">
        <v>593</v>
      </c>
      <c r="S136" s="37"/>
      <c r="T136" s="37" t="s">
        <v>23</v>
      </c>
      <c r="U136" s="37"/>
      <c r="V136" s="18" t="s">
        <v>215</v>
      </c>
      <c r="W136" s="37"/>
    </row>
    <row r="137" spans="1:23" ht="28.2" customHeight="1" x14ac:dyDescent="0.3">
      <c r="A137" s="18" t="s">
        <v>24</v>
      </c>
      <c r="B137" s="18" t="s">
        <v>24</v>
      </c>
      <c r="C137" s="18" t="s">
        <v>24</v>
      </c>
      <c r="D137" s="18" t="s">
        <v>2</v>
      </c>
      <c r="E137" s="18" t="s">
        <v>25</v>
      </c>
      <c r="F137" s="20" t="s">
        <v>595</v>
      </c>
      <c r="G137" s="20" t="s">
        <v>150</v>
      </c>
      <c r="H137" s="20" t="s">
        <v>596</v>
      </c>
      <c r="I137" s="20" t="s">
        <v>356</v>
      </c>
      <c r="J137" s="20">
        <v>48000000</v>
      </c>
      <c r="K137" s="18" t="s">
        <v>130</v>
      </c>
      <c r="L137" s="36">
        <v>44492</v>
      </c>
      <c r="M137" s="36">
        <v>45952</v>
      </c>
      <c r="N137" s="37"/>
      <c r="O137" s="18"/>
      <c r="P137" s="3">
        <f>4200*4</f>
        <v>16800</v>
      </c>
      <c r="Q137" s="18" t="s">
        <v>597</v>
      </c>
      <c r="R137" s="54" t="s">
        <v>598</v>
      </c>
      <c r="S137" s="37"/>
      <c r="T137" s="37" t="s">
        <v>23</v>
      </c>
      <c r="U137" s="37"/>
      <c r="V137" s="18" t="s">
        <v>599</v>
      </c>
      <c r="W137" s="37" t="s">
        <v>24</v>
      </c>
    </row>
    <row r="138" spans="1:23" ht="28.2" customHeight="1" x14ac:dyDescent="0.3">
      <c r="A138" s="18" t="s">
        <v>24</v>
      </c>
      <c r="B138" s="18" t="s">
        <v>23</v>
      </c>
      <c r="C138" s="18" t="s">
        <v>23</v>
      </c>
      <c r="D138" s="18" t="s">
        <v>0</v>
      </c>
      <c r="E138" s="18" t="s">
        <v>25</v>
      </c>
      <c r="F138" s="20" t="s">
        <v>600</v>
      </c>
      <c r="G138" s="20" t="s">
        <v>575</v>
      </c>
      <c r="H138" s="20" t="s">
        <v>601</v>
      </c>
      <c r="I138" s="20" t="s">
        <v>602</v>
      </c>
      <c r="J138" s="20">
        <v>50000000</v>
      </c>
      <c r="K138" s="18" t="s">
        <v>195</v>
      </c>
      <c r="L138" s="36">
        <v>44459</v>
      </c>
      <c r="M138" s="36">
        <v>44823</v>
      </c>
      <c r="N138" s="37"/>
      <c r="O138" s="18"/>
      <c r="P138" s="3">
        <v>591860</v>
      </c>
      <c r="Q138" s="18" t="s">
        <v>603</v>
      </c>
      <c r="R138" s="54"/>
      <c r="S138" s="37"/>
      <c r="T138" s="37" t="s">
        <v>23</v>
      </c>
      <c r="U138" s="37"/>
      <c r="V138" s="18" t="s">
        <v>43</v>
      </c>
      <c r="W138" s="37"/>
    </row>
    <row r="139" spans="1:23" ht="28.2" customHeight="1" x14ac:dyDescent="0.3">
      <c r="A139" s="31" t="s">
        <v>24</v>
      </c>
      <c r="B139" s="31" t="s">
        <v>24</v>
      </c>
      <c r="C139" s="31" t="s">
        <v>24</v>
      </c>
      <c r="D139" s="31" t="s">
        <v>2</v>
      </c>
      <c r="E139" s="31" t="s">
        <v>25</v>
      </c>
      <c r="F139" s="32" t="s">
        <v>604</v>
      </c>
      <c r="G139" s="32" t="s">
        <v>110</v>
      </c>
      <c r="H139" s="32" t="s">
        <v>605</v>
      </c>
      <c r="I139" s="32" t="s">
        <v>28</v>
      </c>
      <c r="J139" s="32">
        <v>66000000</v>
      </c>
      <c r="K139" s="31" t="s">
        <v>29</v>
      </c>
      <c r="L139" s="48">
        <v>44652</v>
      </c>
      <c r="M139" s="48">
        <v>45747</v>
      </c>
      <c r="N139" s="46"/>
      <c r="O139" s="31"/>
      <c r="P139" s="10">
        <v>82500</v>
      </c>
      <c r="Q139" s="31" t="s">
        <v>606</v>
      </c>
      <c r="R139" s="83" t="s">
        <v>607</v>
      </c>
      <c r="S139" s="46"/>
      <c r="T139" s="46" t="s">
        <v>23</v>
      </c>
      <c r="U139" s="46"/>
      <c r="V139" s="31" t="s">
        <v>210</v>
      </c>
      <c r="W139" s="46" t="s">
        <v>24</v>
      </c>
    </row>
    <row r="140" spans="1:23" ht="28.2" customHeight="1" x14ac:dyDescent="0.3">
      <c r="A140" s="18" t="s">
        <v>23</v>
      </c>
      <c r="B140" s="18" t="s">
        <v>24</v>
      </c>
      <c r="C140" s="18" t="s">
        <v>23</v>
      </c>
      <c r="D140" s="18" t="s">
        <v>1</v>
      </c>
      <c r="E140" s="18" t="s">
        <v>25</v>
      </c>
      <c r="F140" s="20" t="s">
        <v>608</v>
      </c>
      <c r="G140" s="20" t="s">
        <v>575</v>
      </c>
      <c r="H140" s="20" t="s">
        <v>609</v>
      </c>
      <c r="I140" s="18" t="s">
        <v>112</v>
      </c>
      <c r="J140" s="20">
        <v>43000000</v>
      </c>
      <c r="K140" s="46" t="s">
        <v>152</v>
      </c>
      <c r="L140" s="36">
        <v>44477</v>
      </c>
      <c r="M140" s="36">
        <v>44651</v>
      </c>
      <c r="N140" s="37"/>
      <c r="O140" s="18"/>
      <c r="P140" s="3">
        <v>15805</v>
      </c>
      <c r="Q140" s="18" t="s">
        <v>610</v>
      </c>
      <c r="R140" s="54" t="s">
        <v>611</v>
      </c>
      <c r="S140" s="37"/>
      <c r="T140" s="37" t="s">
        <v>23</v>
      </c>
      <c r="U140" s="37"/>
      <c r="V140" s="18" t="s">
        <v>48</v>
      </c>
      <c r="W140" s="37"/>
    </row>
    <row r="141" spans="1:23" ht="28.2" customHeight="1" x14ac:dyDescent="0.3">
      <c r="A141" s="18" t="s">
        <v>24</v>
      </c>
      <c r="B141" s="18" t="s">
        <v>23</v>
      </c>
      <c r="C141" s="18" t="s">
        <v>23</v>
      </c>
      <c r="D141" s="18" t="s">
        <v>0</v>
      </c>
      <c r="E141" s="18" t="s">
        <v>25</v>
      </c>
      <c r="F141" s="20" t="s">
        <v>612</v>
      </c>
      <c r="G141" s="20" t="s">
        <v>613</v>
      </c>
      <c r="H141" s="20" t="s">
        <v>614</v>
      </c>
      <c r="I141" s="20" t="s">
        <v>28</v>
      </c>
      <c r="J141" s="20">
        <v>79000000</v>
      </c>
      <c r="K141" s="46" t="s">
        <v>152</v>
      </c>
      <c r="L141" s="36">
        <v>44537</v>
      </c>
      <c r="M141" s="36">
        <v>44638</v>
      </c>
      <c r="N141" s="37"/>
      <c r="O141" s="18"/>
      <c r="P141" s="3">
        <v>34910</v>
      </c>
      <c r="Q141" s="18" t="s">
        <v>615</v>
      </c>
      <c r="R141" s="54" t="s">
        <v>616</v>
      </c>
      <c r="S141" s="37"/>
      <c r="T141" s="37" t="s">
        <v>23</v>
      </c>
      <c r="U141" s="37"/>
      <c r="V141" s="18" t="s">
        <v>461</v>
      </c>
      <c r="W141" s="37"/>
    </row>
    <row r="142" spans="1:23" ht="28.2" customHeight="1" x14ac:dyDescent="0.3">
      <c r="A142" s="18" t="s">
        <v>24</v>
      </c>
      <c r="B142" s="18" t="s">
        <v>24</v>
      </c>
      <c r="C142" s="18" t="s">
        <v>24</v>
      </c>
      <c r="D142" s="18" t="s">
        <v>2</v>
      </c>
      <c r="E142" s="18" t="s">
        <v>25</v>
      </c>
      <c r="F142" s="20" t="s">
        <v>617</v>
      </c>
      <c r="G142" s="20" t="s">
        <v>150</v>
      </c>
      <c r="H142" s="20" t="s">
        <v>618</v>
      </c>
      <c r="I142" s="20" t="s">
        <v>28</v>
      </c>
      <c r="J142" s="20">
        <v>98000000</v>
      </c>
      <c r="K142" s="18" t="s">
        <v>130</v>
      </c>
      <c r="L142" s="36">
        <v>44545</v>
      </c>
      <c r="M142" s="36">
        <v>45274</v>
      </c>
      <c r="N142" s="37">
        <f>1+1</f>
        <v>2</v>
      </c>
      <c r="O142" s="18"/>
      <c r="P142" s="3">
        <v>20000</v>
      </c>
      <c r="Q142" s="18" t="s">
        <v>619</v>
      </c>
      <c r="R142" s="54" t="s">
        <v>620</v>
      </c>
      <c r="S142" s="37"/>
      <c r="T142" s="37" t="s">
        <v>23</v>
      </c>
      <c r="U142" s="37"/>
      <c r="V142" s="18" t="s">
        <v>43</v>
      </c>
      <c r="W142" s="37" t="s">
        <v>24</v>
      </c>
    </row>
    <row r="143" spans="1:23" ht="28.2" customHeight="1" x14ac:dyDescent="0.3">
      <c r="A143" s="56" t="s">
        <v>24</v>
      </c>
      <c r="B143" s="56" t="s">
        <v>24</v>
      </c>
      <c r="C143" s="56" t="s">
        <v>24</v>
      </c>
      <c r="D143" s="56" t="s">
        <v>2</v>
      </c>
      <c r="E143" s="56" t="s">
        <v>66</v>
      </c>
      <c r="F143" s="57" t="s">
        <v>621</v>
      </c>
      <c r="G143" s="57" t="s">
        <v>622</v>
      </c>
      <c r="H143" s="57" t="s">
        <v>623</v>
      </c>
      <c r="I143" s="57" t="s">
        <v>28</v>
      </c>
      <c r="J143" s="57">
        <v>75000000</v>
      </c>
      <c r="K143" s="56" t="s">
        <v>152</v>
      </c>
      <c r="L143" s="58">
        <v>44652</v>
      </c>
      <c r="M143" s="58">
        <v>45016</v>
      </c>
      <c r="N143" s="59"/>
      <c r="O143" s="56"/>
      <c r="P143" s="5">
        <v>32675</v>
      </c>
      <c r="Q143" s="56" t="s">
        <v>624</v>
      </c>
      <c r="R143" s="60" t="s">
        <v>625</v>
      </c>
      <c r="S143" s="59"/>
      <c r="T143" s="59" t="s">
        <v>23</v>
      </c>
      <c r="U143" s="59"/>
      <c r="V143" s="56" t="s">
        <v>108</v>
      </c>
      <c r="W143" s="59" t="s">
        <v>24</v>
      </c>
    </row>
    <row r="144" spans="1:23" ht="28.2" customHeight="1" x14ac:dyDescent="0.3">
      <c r="A144" s="18" t="s">
        <v>23</v>
      </c>
      <c r="B144" s="18" t="s">
        <v>24</v>
      </c>
      <c r="C144" s="18" t="s">
        <v>23</v>
      </c>
      <c r="D144" s="18" t="s">
        <v>1</v>
      </c>
      <c r="E144" s="18" t="s">
        <v>25</v>
      </c>
      <c r="F144" s="20" t="s">
        <v>626</v>
      </c>
      <c r="G144" s="20" t="s">
        <v>627</v>
      </c>
      <c r="H144" s="20" t="s">
        <v>628</v>
      </c>
      <c r="I144" s="20" t="s">
        <v>28</v>
      </c>
      <c r="J144" s="20">
        <v>98000000</v>
      </c>
      <c r="K144" s="18" t="s">
        <v>629</v>
      </c>
      <c r="L144" s="36">
        <v>44502</v>
      </c>
      <c r="M144" s="36">
        <v>44651</v>
      </c>
      <c r="N144" s="37"/>
      <c r="O144" s="18"/>
      <c r="P144" s="3">
        <v>4150</v>
      </c>
      <c r="Q144" s="18" t="s">
        <v>630</v>
      </c>
      <c r="R144" s="54" t="s">
        <v>631</v>
      </c>
      <c r="S144" s="37"/>
      <c r="T144" s="37" t="s">
        <v>23</v>
      </c>
      <c r="U144" s="37"/>
      <c r="V144" s="18" t="s">
        <v>108</v>
      </c>
      <c r="W144" s="37"/>
    </row>
    <row r="145" spans="1:23" ht="28.2" customHeight="1" x14ac:dyDescent="0.3">
      <c r="A145" s="18" t="s">
        <v>24</v>
      </c>
      <c r="B145" s="18" t="s">
        <v>24</v>
      </c>
      <c r="C145" s="18" t="s">
        <v>24</v>
      </c>
      <c r="D145" s="18" t="s">
        <v>2</v>
      </c>
      <c r="E145" s="18" t="s">
        <v>25</v>
      </c>
      <c r="F145" s="20" t="s">
        <v>632</v>
      </c>
      <c r="G145" s="20" t="s">
        <v>633</v>
      </c>
      <c r="H145" s="20" t="s">
        <v>634</v>
      </c>
      <c r="I145" s="20" t="s">
        <v>28</v>
      </c>
      <c r="J145" s="20">
        <v>71000000</v>
      </c>
      <c r="K145" s="18" t="s">
        <v>130</v>
      </c>
      <c r="L145" s="36">
        <v>44378</v>
      </c>
      <c r="M145" s="36" t="s">
        <v>635</v>
      </c>
      <c r="N145" s="37"/>
      <c r="O145" s="18"/>
      <c r="P145" s="3" t="s">
        <v>636</v>
      </c>
      <c r="Q145" s="18" t="s">
        <v>637</v>
      </c>
      <c r="R145" s="54" t="s">
        <v>638</v>
      </c>
      <c r="S145" s="37" t="s">
        <v>23</v>
      </c>
      <c r="T145" s="37" t="s">
        <v>23</v>
      </c>
      <c r="U145" s="37"/>
      <c r="V145" s="18" t="s">
        <v>461</v>
      </c>
      <c r="W145" s="37" t="s">
        <v>24</v>
      </c>
    </row>
    <row r="146" spans="1:23" ht="28.2" customHeight="1" x14ac:dyDescent="0.3">
      <c r="A146" s="18" t="s">
        <v>24</v>
      </c>
      <c r="B146" s="18" t="s">
        <v>24</v>
      </c>
      <c r="C146" s="18" t="s">
        <v>24</v>
      </c>
      <c r="D146" s="18" t="s">
        <v>2</v>
      </c>
      <c r="E146" s="18" t="s">
        <v>25</v>
      </c>
      <c r="F146" s="20" t="s">
        <v>639</v>
      </c>
      <c r="G146" s="20" t="s">
        <v>150</v>
      </c>
      <c r="H146" s="20" t="s">
        <v>640</v>
      </c>
      <c r="I146" s="20" t="s">
        <v>112</v>
      </c>
      <c r="J146" s="20">
        <v>30000000</v>
      </c>
      <c r="K146" s="18" t="s">
        <v>29</v>
      </c>
      <c r="L146" s="36">
        <v>44525</v>
      </c>
      <c r="M146" s="36">
        <v>44889</v>
      </c>
      <c r="N146" s="84" t="s">
        <v>641</v>
      </c>
      <c r="O146" s="18"/>
      <c r="P146" s="3">
        <v>50000</v>
      </c>
      <c r="Q146" s="18" t="s">
        <v>642</v>
      </c>
      <c r="R146" s="54" t="s">
        <v>643</v>
      </c>
      <c r="S146" s="37" t="s">
        <v>24</v>
      </c>
      <c r="T146" s="37" t="s">
        <v>23</v>
      </c>
      <c r="U146" s="37"/>
      <c r="V146" s="18" t="s">
        <v>85</v>
      </c>
      <c r="W146" s="37" t="s">
        <v>24</v>
      </c>
    </row>
    <row r="147" spans="1:23" ht="28.2" customHeight="1" x14ac:dyDescent="0.3">
      <c r="A147" s="46" t="s">
        <v>24</v>
      </c>
      <c r="B147" s="46" t="s">
        <v>24</v>
      </c>
      <c r="C147" s="46" t="s">
        <v>24</v>
      </c>
      <c r="D147" s="31" t="s">
        <v>2</v>
      </c>
      <c r="E147" s="46" t="s">
        <v>25</v>
      </c>
      <c r="F147" s="20" t="s">
        <v>644</v>
      </c>
      <c r="G147" s="20" t="s">
        <v>575</v>
      </c>
      <c r="H147" s="20" t="s">
        <v>645</v>
      </c>
      <c r="I147" s="47" t="s">
        <v>28</v>
      </c>
      <c r="J147" s="47">
        <v>79000000</v>
      </c>
      <c r="K147" s="46" t="s">
        <v>629</v>
      </c>
      <c r="L147" s="48">
        <v>44543</v>
      </c>
      <c r="M147" s="48">
        <v>44620</v>
      </c>
      <c r="N147" s="46"/>
      <c r="O147" s="31"/>
      <c r="P147" s="3">
        <v>29000</v>
      </c>
      <c r="Q147" s="31" t="s">
        <v>646</v>
      </c>
      <c r="R147" s="31" t="s">
        <v>647</v>
      </c>
      <c r="S147" s="46" t="s">
        <v>24</v>
      </c>
      <c r="T147" s="46" t="s">
        <v>23</v>
      </c>
      <c r="U147" s="46"/>
      <c r="V147" s="31" t="s">
        <v>648</v>
      </c>
      <c r="W147" s="46" t="s">
        <v>24</v>
      </c>
    </row>
    <row r="148" spans="1:23" ht="28.2" customHeight="1" x14ac:dyDescent="0.3">
      <c r="A148" s="46" t="s">
        <v>24</v>
      </c>
      <c r="B148" s="46" t="s">
        <v>24</v>
      </c>
      <c r="C148" s="46" t="s">
        <v>24</v>
      </c>
      <c r="D148" s="31" t="s">
        <v>2</v>
      </c>
      <c r="E148" s="46" t="s">
        <v>25</v>
      </c>
      <c r="F148" s="20" t="s">
        <v>649</v>
      </c>
      <c r="G148" s="20" t="s">
        <v>627</v>
      </c>
      <c r="H148" s="20" t="s">
        <v>650</v>
      </c>
      <c r="I148" s="47" t="s">
        <v>28</v>
      </c>
      <c r="J148" s="47">
        <v>79000000</v>
      </c>
      <c r="K148" s="46" t="s">
        <v>195</v>
      </c>
      <c r="L148" s="48">
        <v>44545</v>
      </c>
      <c r="M148" s="48">
        <v>44611</v>
      </c>
      <c r="N148" s="46"/>
      <c r="O148" s="31"/>
      <c r="P148" s="3">
        <v>2160</v>
      </c>
      <c r="Q148" s="31" t="s">
        <v>651</v>
      </c>
      <c r="R148" s="31" t="s">
        <v>652</v>
      </c>
      <c r="S148" s="46" t="s">
        <v>24</v>
      </c>
      <c r="T148" s="46" t="s">
        <v>23</v>
      </c>
      <c r="U148" s="46"/>
      <c r="V148" s="31" t="s">
        <v>653</v>
      </c>
      <c r="W148" s="46" t="s">
        <v>24</v>
      </c>
    </row>
    <row r="149" spans="1:23" ht="28.2" customHeight="1" x14ac:dyDescent="0.3">
      <c r="A149" s="46" t="s">
        <v>24</v>
      </c>
      <c r="B149" s="46" t="s">
        <v>23</v>
      </c>
      <c r="C149" s="46" t="s">
        <v>23</v>
      </c>
      <c r="D149" s="31" t="s">
        <v>0</v>
      </c>
      <c r="E149" s="46" t="s">
        <v>25</v>
      </c>
      <c r="F149" s="20" t="s">
        <v>654</v>
      </c>
      <c r="G149" s="20" t="s">
        <v>575</v>
      </c>
      <c r="H149" s="20" t="s">
        <v>655</v>
      </c>
      <c r="I149" s="47" t="s">
        <v>28</v>
      </c>
      <c r="J149" s="47">
        <v>98000000</v>
      </c>
      <c r="K149" s="46" t="s">
        <v>629</v>
      </c>
      <c r="L149" s="48">
        <v>44501</v>
      </c>
      <c r="M149" s="48">
        <v>44712</v>
      </c>
      <c r="N149" s="46"/>
      <c r="O149" s="31"/>
      <c r="P149" s="3">
        <v>25800</v>
      </c>
      <c r="Q149" s="31" t="s">
        <v>656</v>
      </c>
      <c r="R149" s="31" t="s">
        <v>657</v>
      </c>
      <c r="S149" s="46" t="s">
        <v>23</v>
      </c>
      <c r="T149" s="46" t="s">
        <v>23</v>
      </c>
      <c r="U149" s="46"/>
      <c r="V149" s="18" t="s">
        <v>172</v>
      </c>
      <c r="W149" s="46" t="s">
        <v>24</v>
      </c>
    </row>
    <row r="150" spans="1:23" ht="28.2" customHeight="1" x14ac:dyDescent="0.3">
      <c r="A150" s="46" t="s">
        <v>24</v>
      </c>
      <c r="B150" s="46" t="s">
        <v>24</v>
      </c>
      <c r="C150" s="46" t="s">
        <v>38</v>
      </c>
      <c r="D150" s="31" t="s">
        <v>2</v>
      </c>
      <c r="E150" s="46" t="s">
        <v>25</v>
      </c>
      <c r="F150" s="20" t="s">
        <v>658</v>
      </c>
      <c r="G150" s="20" t="s">
        <v>575</v>
      </c>
      <c r="H150" s="20" t="s">
        <v>659</v>
      </c>
      <c r="I150" s="47" t="s">
        <v>28</v>
      </c>
      <c r="J150" s="47">
        <v>90000000</v>
      </c>
      <c r="K150" s="46" t="s">
        <v>130</v>
      </c>
      <c r="L150" s="48"/>
      <c r="M150" s="48">
        <v>44651</v>
      </c>
      <c r="N150" s="46"/>
      <c r="O150" s="31"/>
      <c r="P150" s="3">
        <v>11893.25</v>
      </c>
      <c r="Q150" s="31" t="s">
        <v>660</v>
      </c>
      <c r="R150" s="31" t="s">
        <v>661</v>
      </c>
      <c r="S150" s="46" t="s">
        <v>23</v>
      </c>
      <c r="T150" s="46" t="s">
        <v>23</v>
      </c>
      <c r="U150" s="46"/>
      <c r="V150" s="31" t="s">
        <v>662</v>
      </c>
      <c r="W150" s="46" t="s">
        <v>24</v>
      </c>
    </row>
    <row r="151" spans="1:23" ht="28.2" customHeight="1" x14ac:dyDescent="0.3">
      <c r="A151" s="59" t="s">
        <v>24</v>
      </c>
      <c r="B151" s="59" t="s">
        <v>23</v>
      </c>
      <c r="C151" s="59" t="s">
        <v>23</v>
      </c>
      <c r="D151" s="56" t="s">
        <v>0</v>
      </c>
      <c r="E151" s="59" t="s">
        <v>66</v>
      </c>
      <c r="F151" s="85" t="s">
        <v>663</v>
      </c>
      <c r="G151" s="57" t="s">
        <v>575</v>
      </c>
      <c r="H151" s="57" t="s">
        <v>664</v>
      </c>
      <c r="I151" s="85" t="s">
        <v>28</v>
      </c>
      <c r="J151" s="85">
        <v>98000000</v>
      </c>
      <c r="K151" s="59" t="s">
        <v>629</v>
      </c>
      <c r="L151" s="58">
        <v>44617</v>
      </c>
      <c r="M151" s="58">
        <v>44981</v>
      </c>
      <c r="N151" s="59"/>
      <c r="O151" s="56"/>
      <c r="P151" s="5">
        <v>4450</v>
      </c>
      <c r="Q151" s="56" t="s">
        <v>665</v>
      </c>
      <c r="R151" s="56" t="s">
        <v>666</v>
      </c>
      <c r="S151" s="59"/>
      <c r="T151" s="59"/>
      <c r="U151" s="59"/>
      <c r="V151" s="56" t="s">
        <v>108</v>
      </c>
      <c r="W151" s="59" t="s">
        <v>24</v>
      </c>
    </row>
    <row r="152" spans="1:23" ht="28.2" customHeight="1" x14ac:dyDescent="0.3">
      <c r="A152" s="18" t="s">
        <v>24</v>
      </c>
      <c r="B152" s="18" t="s">
        <v>24</v>
      </c>
      <c r="C152" s="18" t="s">
        <v>24</v>
      </c>
      <c r="D152" s="18" t="s">
        <v>2</v>
      </c>
      <c r="E152" s="18" t="s">
        <v>25</v>
      </c>
      <c r="F152" s="20" t="s">
        <v>667</v>
      </c>
      <c r="G152" s="20" t="s">
        <v>134</v>
      </c>
      <c r="H152" s="20" t="s">
        <v>668</v>
      </c>
      <c r="I152" s="20" t="s">
        <v>28</v>
      </c>
      <c r="J152" s="20">
        <v>34000000</v>
      </c>
      <c r="K152" s="18" t="s">
        <v>152</v>
      </c>
      <c r="L152" s="36">
        <v>44676</v>
      </c>
      <c r="M152" s="36">
        <v>45016</v>
      </c>
      <c r="N152" s="37"/>
      <c r="O152" s="18"/>
      <c r="P152" s="3">
        <v>34250</v>
      </c>
      <c r="Q152" s="69" t="s">
        <v>669</v>
      </c>
      <c r="R152" s="54" t="s">
        <v>670</v>
      </c>
      <c r="S152" s="37"/>
      <c r="T152" s="37"/>
      <c r="U152" s="37"/>
      <c r="V152" s="18" t="s">
        <v>653</v>
      </c>
      <c r="W152" s="46" t="s">
        <v>24</v>
      </c>
    </row>
    <row r="153" spans="1:23" ht="28.2" customHeight="1" x14ac:dyDescent="0.3">
      <c r="A153" s="18" t="s">
        <v>24</v>
      </c>
      <c r="B153" s="18" t="s">
        <v>23</v>
      </c>
      <c r="C153" s="18" t="s">
        <v>23</v>
      </c>
      <c r="D153" s="18" t="s">
        <v>0</v>
      </c>
      <c r="E153" s="18" t="s">
        <v>25</v>
      </c>
      <c r="F153" s="20" t="s">
        <v>671</v>
      </c>
      <c r="G153" s="20" t="s">
        <v>672</v>
      </c>
      <c r="H153" s="20" t="s">
        <v>1041</v>
      </c>
      <c r="I153" s="20" t="s">
        <v>28</v>
      </c>
      <c r="J153" s="20">
        <v>50000000</v>
      </c>
      <c r="K153" s="18" t="s">
        <v>225</v>
      </c>
      <c r="L153" s="36">
        <v>44652</v>
      </c>
      <c r="M153" s="36">
        <v>45016</v>
      </c>
      <c r="N153" s="23" t="s">
        <v>673</v>
      </c>
      <c r="O153" s="18"/>
      <c r="P153" s="3">
        <v>2025518</v>
      </c>
      <c r="Q153" s="69" t="s">
        <v>674</v>
      </c>
      <c r="R153" s="54" t="s">
        <v>187</v>
      </c>
      <c r="S153" s="37"/>
      <c r="T153" s="37"/>
      <c r="U153" s="37"/>
      <c r="V153" s="18" t="s">
        <v>188</v>
      </c>
      <c r="W153" s="37"/>
    </row>
    <row r="154" spans="1:23" ht="28.2" customHeight="1" x14ac:dyDescent="0.3">
      <c r="A154" s="18" t="s">
        <v>24</v>
      </c>
      <c r="B154" s="18" t="s">
        <v>24</v>
      </c>
      <c r="C154" s="18" t="s">
        <v>24</v>
      </c>
      <c r="D154" s="18" t="s">
        <v>2</v>
      </c>
      <c r="E154" s="18" t="s">
        <v>25</v>
      </c>
      <c r="F154" s="20" t="s">
        <v>675</v>
      </c>
      <c r="G154" s="20" t="s">
        <v>26</v>
      </c>
      <c r="H154" s="20" t="s">
        <v>302</v>
      </c>
      <c r="I154" s="20" t="s">
        <v>28</v>
      </c>
      <c r="J154" s="20">
        <v>98000000</v>
      </c>
      <c r="K154" s="18" t="s">
        <v>225</v>
      </c>
      <c r="L154" s="36">
        <v>44652</v>
      </c>
      <c r="M154" s="36">
        <v>45382</v>
      </c>
      <c r="N154" s="36">
        <v>45747</v>
      </c>
      <c r="O154" s="18"/>
      <c r="P154" s="3">
        <v>155930</v>
      </c>
      <c r="Q154" s="69" t="s">
        <v>676</v>
      </c>
      <c r="R154" s="54" t="s">
        <v>677</v>
      </c>
      <c r="S154" s="37" t="s">
        <v>23</v>
      </c>
      <c r="T154" s="37" t="s">
        <v>23</v>
      </c>
      <c r="U154" s="37"/>
      <c r="V154" s="18" t="s">
        <v>172</v>
      </c>
      <c r="W154" s="37" t="s">
        <v>24</v>
      </c>
    </row>
    <row r="155" spans="1:23" ht="28.2" customHeight="1" x14ac:dyDescent="0.3">
      <c r="A155" s="18" t="s">
        <v>23</v>
      </c>
      <c r="B155" s="18" t="s">
        <v>24</v>
      </c>
      <c r="C155" s="18" t="s">
        <v>23</v>
      </c>
      <c r="D155" s="18" t="s">
        <v>1</v>
      </c>
      <c r="E155" s="18" t="s">
        <v>25</v>
      </c>
      <c r="F155" s="20" t="s">
        <v>678</v>
      </c>
      <c r="G155" s="20" t="s">
        <v>26</v>
      </c>
      <c r="H155" s="20" t="s">
        <v>679</v>
      </c>
      <c r="I155" s="20" t="s">
        <v>28</v>
      </c>
      <c r="J155" s="20">
        <v>79000000</v>
      </c>
      <c r="K155" s="18" t="s">
        <v>225</v>
      </c>
      <c r="L155" s="36">
        <v>44652</v>
      </c>
      <c r="M155" s="36">
        <v>45382</v>
      </c>
      <c r="N155" s="36">
        <v>45747</v>
      </c>
      <c r="O155" s="18"/>
      <c r="P155" s="3">
        <v>167990</v>
      </c>
      <c r="Q155" s="69" t="s">
        <v>676</v>
      </c>
      <c r="R155" s="54" t="s">
        <v>677</v>
      </c>
      <c r="S155" s="37" t="s">
        <v>23</v>
      </c>
      <c r="T155" s="37" t="s">
        <v>23</v>
      </c>
      <c r="U155" s="37"/>
      <c r="V155" s="18" t="s">
        <v>172</v>
      </c>
      <c r="W155" s="37" t="s">
        <v>24</v>
      </c>
    </row>
    <row r="156" spans="1:23" ht="28.2" customHeight="1" x14ac:dyDescent="0.3">
      <c r="A156" s="18" t="s">
        <v>24</v>
      </c>
      <c r="B156" s="18" t="s">
        <v>24</v>
      </c>
      <c r="C156" s="18" t="s">
        <v>24</v>
      </c>
      <c r="D156" s="18" t="s">
        <v>2</v>
      </c>
      <c r="E156" s="18" t="s">
        <v>25</v>
      </c>
      <c r="F156" s="20" t="s">
        <v>680</v>
      </c>
      <c r="G156" s="20" t="s">
        <v>123</v>
      </c>
      <c r="H156" s="20" t="s">
        <v>681</v>
      </c>
      <c r="I156" s="20" t="s">
        <v>356</v>
      </c>
      <c r="J156" s="20">
        <v>72000000</v>
      </c>
      <c r="K156" s="18" t="s">
        <v>225</v>
      </c>
      <c r="L156" s="36">
        <v>44546</v>
      </c>
      <c r="M156" s="36">
        <v>45137</v>
      </c>
      <c r="N156" s="36"/>
      <c r="O156" s="18"/>
      <c r="P156" s="3">
        <v>8094.88</v>
      </c>
      <c r="Q156" s="69" t="s">
        <v>682</v>
      </c>
      <c r="R156" s="54" t="s">
        <v>683</v>
      </c>
      <c r="S156" s="37" t="s">
        <v>24</v>
      </c>
      <c r="T156" s="37" t="s">
        <v>23</v>
      </c>
      <c r="U156" s="37"/>
      <c r="V156" s="18" t="s">
        <v>132</v>
      </c>
      <c r="W156" s="37" t="s">
        <v>24</v>
      </c>
    </row>
    <row r="157" spans="1:23" ht="28.2" customHeight="1" x14ac:dyDescent="0.3">
      <c r="A157" s="18" t="s">
        <v>24</v>
      </c>
      <c r="B157" s="18" t="s">
        <v>24</v>
      </c>
      <c r="C157" s="18" t="s">
        <v>24</v>
      </c>
      <c r="D157" s="18" t="s">
        <v>2</v>
      </c>
      <c r="E157" s="18" t="s">
        <v>25</v>
      </c>
      <c r="F157" s="20" t="s">
        <v>684</v>
      </c>
      <c r="G157" s="20" t="s">
        <v>26</v>
      </c>
      <c r="H157" s="20" t="s">
        <v>685</v>
      </c>
      <c r="I157" s="20" t="s">
        <v>105</v>
      </c>
      <c r="J157" s="20">
        <v>71000000</v>
      </c>
      <c r="K157" s="18" t="s">
        <v>225</v>
      </c>
      <c r="L157" s="36">
        <v>44713</v>
      </c>
      <c r="M157" s="36">
        <v>45443</v>
      </c>
      <c r="N157" s="36">
        <v>45808</v>
      </c>
      <c r="O157" s="18"/>
      <c r="P157" s="3">
        <v>75000</v>
      </c>
      <c r="Q157" s="69" t="s">
        <v>686</v>
      </c>
      <c r="R157" s="69" t="s">
        <v>687</v>
      </c>
      <c r="S157" s="37"/>
      <c r="T157" s="37"/>
      <c r="U157" s="37"/>
      <c r="V157" s="18" t="s">
        <v>461</v>
      </c>
      <c r="W157" s="37" t="s">
        <v>24</v>
      </c>
    </row>
    <row r="158" spans="1:23" ht="28.2" customHeight="1" x14ac:dyDescent="0.3">
      <c r="A158" s="46" t="s">
        <v>24</v>
      </c>
      <c r="B158" s="46" t="s">
        <v>23</v>
      </c>
      <c r="C158" s="46" t="s">
        <v>23</v>
      </c>
      <c r="D158" s="31" t="s">
        <v>0</v>
      </c>
      <c r="E158" s="46" t="s">
        <v>25</v>
      </c>
      <c r="F158" s="47" t="s">
        <v>688</v>
      </c>
      <c r="G158" s="32" t="s">
        <v>123</v>
      </c>
      <c r="H158" s="32" t="s">
        <v>689</v>
      </c>
      <c r="I158" s="47" t="s">
        <v>41</v>
      </c>
      <c r="J158" s="47">
        <v>71000000</v>
      </c>
      <c r="K158" s="46" t="s">
        <v>690</v>
      </c>
      <c r="L158" s="48">
        <v>44683</v>
      </c>
      <c r="M158" s="48">
        <v>45170</v>
      </c>
      <c r="N158" s="46"/>
      <c r="O158" s="31"/>
      <c r="P158" s="10">
        <v>9640</v>
      </c>
      <c r="Q158" s="31" t="s">
        <v>691</v>
      </c>
      <c r="R158" s="31" t="s">
        <v>692</v>
      </c>
      <c r="S158" s="46"/>
      <c r="T158" s="46"/>
      <c r="U158" s="46"/>
      <c r="V158" s="31" t="s">
        <v>108</v>
      </c>
      <c r="W158" s="46"/>
    </row>
    <row r="159" spans="1:23" ht="28.2" customHeight="1" x14ac:dyDescent="0.3">
      <c r="A159" s="46" t="s">
        <v>23</v>
      </c>
      <c r="B159" s="46" t="s">
        <v>24</v>
      </c>
      <c r="C159" s="46" t="s">
        <v>23</v>
      </c>
      <c r="D159" s="31" t="s">
        <v>1</v>
      </c>
      <c r="E159" s="46" t="s">
        <v>25</v>
      </c>
      <c r="F159" s="47" t="s">
        <v>693</v>
      </c>
      <c r="G159" s="32" t="s">
        <v>123</v>
      </c>
      <c r="H159" s="32" t="s">
        <v>694</v>
      </c>
      <c r="I159" s="47" t="s">
        <v>28</v>
      </c>
      <c r="J159" s="47">
        <v>34000000</v>
      </c>
      <c r="K159" s="46" t="s">
        <v>130</v>
      </c>
      <c r="L159" s="48">
        <v>44706</v>
      </c>
      <c r="M159" s="46"/>
      <c r="N159" s="46"/>
      <c r="O159" s="31"/>
      <c r="P159" s="10">
        <v>4460</v>
      </c>
      <c r="Q159" s="31" t="s">
        <v>563</v>
      </c>
      <c r="R159" s="31" t="s">
        <v>695</v>
      </c>
      <c r="S159" s="46"/>
      <c r="T159" s="46"/>
      <c r="U159" s="46"/>
      <c r="V159" s="31" t="s">
        <v>48</v>
      </c>
      <c r="W159" s="46"/>
    </row>
    <row r="160" spans="1:23" ht="28.2" customHeight="1" x14ac:dyDescent="0.3">
      <c r="A160" s="46" t="s">
        <v>24</v>
      </c>
      <c r="B160" s="46" t="s">
        <v>23</v>
      </c>
      <c r="C160" s="46" t="s">
        <v>23</v>
      </c>
      <c r="D160" s="31" t="s">
        <v>0</v>
      </c>
      <c r="E160" s="46" t="s">
        <v>25</v>
      </c>
      <c r="F160" s="47" t="s">
        <v>696</v>
      </c>
      <c r="G160" s="32" t="s">
        <v>123</v>
      </c>
      <c r="H160" s="32" t="s">
        <v>697</v>
      </c>
      <c r="I160" s="47" t="s">
        <v>105</v>
      </c>
      <c r="J160" s="47">
        <v>98000000</v>
      </c>
      <c r="K160" s="46" t="s">
        <v>690</v>
      </c>
      <c r="L160" s="48">
        <v>44746</v>
      </c>
      <c r="M160" s="48">
        <v>45016</v>
      </c>
      <c r="N160" s="46"/>
      <c r="O160" s="31"/>
      <c r="P160" s="10">
        <v>35000</v>
      </c>
      <c r="Q160" s="31" t="s">
        <v>698</v>
      </c>
      <c r="R160" s="31" t="s">
        <v>699</v>
      </c>
      <c r="S160" s="46"/>
      <c r="T160" s="46"/>
      <c r="U160" s="46"/>
      <c r="V160" s="31" t="s">
        <v>215</v>
      </c>
      <c r="W160" s="46" t="s">
        <v>24</v>
      </c>
    </row>
    <row r="161" spans="1:23" ht="28.2" customHeight="1" x14ac:dyDescent="0.3">
      <c r="A161" s="46" t="s">
        <v>23</v>
      </c>
      <c r="B161" s="46" t="s">
        <v>24</v>
      </c>
      <c r="C161" s="46" t="s">
        <v>23</v>
      </c>
      <c r="D161" s="31" t="s">
        <v>1</v>
      </c>
      <c r="E161" s="46" t="s">
        <v>25</v>
      </c>
      <c r="F161" s="47" t="s">
        <v>700</v>
      </c>
      <c r="G161" s="32" t="s">
        <v>123</v>
      </c>
      <c r="H161" s="32" t="s">
        <v>701</v>
      </c>
      <c r="I161" s="47" t="s">
        <v>105</v>
      </c>
      <c r="J161" s="47">
        <v>98000000</v>
      </c>
      <c r="K161" s="46" t="s">
        <v>690</v>
      </c>
      <c r="L161" s="48">
        <v>44655</v>
      </c>
      <c r="M161" s="48">
        <v>45016</v>
      </c>
      <c r="N161" s="46"/>
      <c r="O161" s="31"/>
      <c r="P161" s="10">
        <v>35000</v>
      </c>
      <c r="Q161" s="31" t="s">
        <v>314</v>
      </c>
      <c r="R161" s="31" t="s">
        <v>702</v>
      </c>
      <c r="S161" s="46"/>
      <c r="T161" s="46"/>
      <c r="U161" s="46"/>
      <c r="V161" s="31" t="s">
        <v>215</v>
      </c>
      <c r="W161" s="46" t="s">
        <v>24</v>
      </c>
    </row>
    <row r="162" spans="1:23" ht="28.2" customHeight="1" x14ac:dyDescent="0.3">
      <c r="A162" s="46" t="s">
        <v>23</v>
      </c>
      <c r="B162" s="46" t="s">
        <v>24</v>
      </c>
      <c r="C162" s="46" t="s">
        <v>23</v>
      </c>
      <c r="D162" s="31" t="s">
        <v>1</v>
      </c>
      <c r="E162" s="86" t="s">
        <v>148</v>
      </c>
      <c r="F162" s="87" t="s">
        <v>703</v>
      </c>
      <c r="G162" s="32" t="s">
        <v>128</v>
      </c>
      <c r="H162" s="88" t="s">
        <v>704</v>
      </c>
      <c r="I162" s="87" t="s">
        <v>105</v>
      </c>
      <c r="J162" s="87">
        <v>98000000</v>
      </c>
      <c r="K162" s="86" t="s">
        <v>152</v>
      </c>
      <c r="L162" s="89">
        <v>44746</v>
      </c>
      <c r="M162" s="89" t="s">
        <v>106</v>
      </c>
      <c r="N162" s="86"/>
      <c r="O162" s="90"/>
      <c r="P162" s="91" t="s">
        <v>705</v>
      </c>
      <c r="Q162" s="90" t="s">
        <v>706</v>
      </c>
      <c r="R162" s="90" t="s">
        <v>707</v>
      </c>
      <c r="S162" s="86"/>
      <c r="T162" s="86"/>
      <c r="U162" s="86"/>
      <c r="V162" s="31" t="s">
        <v>215</v>
      </c>
      <c r="W162" s="86" t="s">
        <v>38</v>
      </c>
    </row>
    <row r="163" spans="1:23" ht="28.2" customHeight="1" x14ac:dyDescent="0.3">
      <c r="A163" s="18" t="s">
        <v>24</v>
      </c>
      <c r="B163" s="18" t="s">
        <v>24</v>
      </c>
      <c r="C163" s="18" t="s">
        <v>24</v>
      </c>
      <c r="D163" s="18" t="s">
        <v>2</v>
      </c>
      <c r="E163" s="19" t="s">
        <v>25</v>
      </c>
      <c r="F163" s="20" t="s">
        <v>708</v>
      </c>
      <c r="G163" s="20" t="s">
        <v>123</v>
      </c>
      <c r="H163" s="20" t="s">
        <v>709</v>
      </c>
      <c r="I163" s="20" t="s">
        <v>28</v>
      </c>
      <c r="J163" s="92">
        <v>66000000</v>
      </c>
      <c r="K163" s="18" t="s">
        <v>29</v>
      </c>
      <c r="L163" s="36">
        <v>44652</v>
      </c>
      <c r="M163" s="36">
        <v>45747</v>
      </c>
      <c r="N163" s="93"/>
      <c r="O163" s="52" t="s">
        <v>68</v>
      </c>
      <c r="P163" s="11">
        <f>18916*3</f>
        <v>56748</v>
      </c>
      <c r="Q163" s="52" t="s">
        <v>710</v>
      </c>
      <c r="R163" s="94" t="s">
        <v>711</v>
      </c>
      <c r="S163" s="95" t="s">
        <v>71</v>
      </c>
      <c r="T163" s="95" t="s">
        <v>71</v>
      </c>
      <c r="U163" s="95"/>
      <c r="V163" s="52" t="s">
        <v>712</v>
      </c>
      <c r="W163" s="95" t="s">
        <v>24</v>
      </c>
    </row>
    <row r="164" spans="1:23" ht="28.2" customHeight="1" x14ac:dyDescent="0.3">
      <c r="A164" s="18" t="s">
        <v>24</v>
      </c>
      <c r="B164" s="18" t="s">
        <v>24</v>
      </c>
      <c r="C164" s="18" t="s">
        <v>24</v>
      </c>
      <c r="D164" s="18" t="s">
        <v>2</v>
      </c>
      <c r="E164" s="19" t="s">
        <v>25</v>
      </c>
      <c r="F164" s="20" t="s">
        <v>242</v>
      </c>
      <c r="G164" s="20" t="s">
        <v>134</v>
      </c>
      <c r="H164" s="20" t="s">
        <v>713</v>
      </c>
      <c r="I164" s="20" t="s">
        <v>105</v>
      </c>
      <c r="J164" s="20">
        <v>79000000</v>
      </c>
      <c r="K164" s="18" t="s">
        <v>136</v>
      </c>
      <c r="L164" s="36">
        <v>44652</v>
      </c>
      <c r="M164" s="36">
        <v>46112</v>
      </c>
      <c r="N164" s="96"/>
      <c r="O164" s="97">
        <v>45992</v>
      </c>
      <c r="P164" s="11">
        <v>200000</v>
      </c>
      <c r="Q164" s="52" t="s">
        <v>714</v>
      </c>
      <c r="R164" s="94" t="s">
        <v>394</v>
      </c>
      <c r="S164" s="95" t="s">
        <v>36</v>
      </c>
      <c r="T164" s="95" t="s">
        <v>36</v>
      </c>
      <c r="U164" s="95"/>
      <c r="V164" s="52" t="s">
        <v>59</v>
      </c>
      <c r="W164" s="95" t="s">
        <v>24</v>
      </c>
    </row>
    <row r="165" spans="1:23" ht="28.2" customHeight="1" x14ac:dyDescent="0.3">
      <c r="A165" s="18" t="s">
        <v>24</v>
      </c>
      <c r="B165" s="18" t="s">
        <v>24</v>
      </c>
      <c r="C165" s="18" t="s">
        <v>24</v>
      </c>
      <c r="D165" s="18" t="s">
        <v>2</v>
      </c>
      <c r="E165" s="19" t="s">
        <v>25</v>
      </c>
      <c r="F165" s="20" t="s">
        <v>715</v>
      </c>
      <c r="G165" s="20" t="s">
        <v>134</v>
      </c>
      <c r="H165" s="20" t="s">
        <v>716</v>
      </c>
      <c r="I165" s="20" t="s">
        <v>28</v>
      </c>
      <c r="J165" s="92">
        <v>64000000</v>
      </c>
      <c r="K165" s="18" t="s">
        <v>29</v>
      </c>
      <c r="L165" s="36">
        <v>44866</v>
      </c>
      <c r="M165" s="36">
        <v>45230</v>
      </c>
      <c r="N165" s="52">
        <f>1+1</f>
        <v>2</v>
      </c>
      <c r="O165" s="98">
        <v>45747</v>
      </c>
      <c r="P165" s="11">
        <f>24168</f>
        <v>24168</v>
      </c>
      <c r="Q165" s="52" t="s">
        <v>717</v>
      </c>
      <c r="R165" s="94" t="s">
        <v>718</v>
      </c>
      <c r="S165" s="95" t="s">
        <v>23</v>
      </c>
      <c r="T165" s="95" t="s">
        <v>36</v>
      </c>
      <c r="U165" s="95">
        <v>7954912</v>
      </c>
      <c r="V165" s="52" t="s">
        <v>53</v>
      </c>
      <c r="W165" s="95" t="s">
        <v>24</v>
      </c>
    </row>
    <row r="166" spans="1:23" ht="28.2" customHeight="1" x14ac:dyDescent="0.3">
      <c r="A166" s="46" t="s">
        <v>24</v>
      </c>
      <c r="B166" s="46" t="s">
        <v>24</v>
      </c>
      <c r="C166" s="46" t="s">
        <v>24</v>
      </c>
      <c r="D166" s="31" t="s">
        <v>2</v>
      </c>
      <c r="E166" s="46" t="s">
        <v>148</v>
      </c>
      <c r="F166" s="47" t="s">
        <v>719</v>
      </c>
      <c r="G166" s="32" t="s">
        <v>123</v>
      </c>
      <c r="H166" s="32" t="s">
        <v>720</v>
      </c>
      <c r="I166" s="32" t="s">
        <v>28</v>
      </c>
      <c r="J166" s="20">
        <v>64000000</v>
      </c>
      <c r="K166" s="46" t="s">
        <v>130</v>
      </c>
      <c r="L166" s="48">
        <v>44682</v>
      </c>
      <c r="M166" s="48">
        <v>45382</v>
      </c>
      <c r="N166" s="86"/>
      <c r="O166" s="99">
        <v>45016</v>
      </c>
      <c r="P166" s="100">
        <v>126774</v>
      </c>
      <c r="Q166" s="90" t="s">
        <v>721</v>
      </c>
      <c r="R166" s="18" t="s">
        <v>722</v>
      </c>
      <c r="S166" s="86" t="s">
        <v>24</v>
      </c>
      <c r="T166" s="86" t="s">
        <v>23</v>
      </c>
      <c r="U166" s="86"/>
      <c r="V166" s="52" t="s">
        <v>85</v>
      </c>
      <c r="W166" s="52" t="s">
        <v>38</v>
      </c>
    </row>
    <row r="167" spans="1:23" ht="28.2" customHeight="1" x14ac:dyDescent="0.3">
      <c r="A167" s="86" t="s">
        <v>24</v>
      </c>
      <c r="B167" s="86" t="s">
        <v>23</v>
      </c>
      <c r="C167" s="86" t="s">
        <v>23</v>
      </c>
      <c r="D167" s="90" t="s">
        <v>0</v>
      </c>
      <c r="E167" s="86" t="s">
        <v>148</v>
      </c>
      <c r="F167" s="87" t="s">
        <v>723</v>
      </c>
      <c r="G167" s="88" t="s">
        <v>26</v>
      </c>
      <c r="H167" s="88" t="s">
        <v>724</v>
      </c>
      <c r="I167" s="88" t="s">
        <v>41</v>
      </c>
      <c r="J167" s="87"/>
      <c r="K167" s="86" t="s">
        <v>152</v>
      </c>
      <c r="L167" s="89">
        <v>44835</v>
      </c>
      <c r="M167" s="89">
        <v>45268</v>
      </c>
      <c r="N167" s="86" t="s">
        <v>32</v>
      </c>
      <c r="O167" s="90" t="s">
        <v>32</v>
      </c>
      <c r="P167" s="100">
        <v>5236413</v>
      </c>
      <c r="Q167" s="90" t="s">
        <v>725</v>
      </c>
      <c r="R167" s="101" t="s">
        <v>726</v>
      </c>
      <c r="S167" s="86" t="s">
        <v>24</v>
      </c>
      <c r="T167" s="86" t="s">
        <v>23</v>
      </c>
      <c r="U167" s="46"/>
      <c r="V167" s="90" t="s">
        <v>43</v>
      </c>
      <c r="W167" s="86" t="s">
        <v>24</v>
      </c>
    </row>
    <row r="168" spans="1:23" ht="28.2" customHeight="1" x14ac:dyDescent="0.3">
      <c r="A168" s="86" t="s">
        <v>24</v>
      </c>
      <c r="B168" s="86" t="s">
        <v>23</v>
      </c>
      <c r="C168" s="86" t="s">
        <v>23</v>
      </c>
      <c r="D168" s="90" t="s">
        <v>727</v>
      </c>
      <c r="E168" s="86" t="s">
        <v>25</v>
      </c>
      <c r="F168" s="87" t="s">
        <v>728</v>
      </c>
      <c r="G168" s="88" t="s">
        <v>729</v>
      </c>
      <c r="H168" s="88" t="s">
        <v>1042</v>
      </c>
      <c r="I168" s="87" t="s">
        <v>440</v>
      </c>
      <c r="J168" s="87">
        <v>45000000</v>
      </c>
      <c r="K168" s="86" t="s">
        <v>152</v>
      </c>
      <c r="L168" s="89">
        <v>44788</v>
      </c>
      <c r="M168" s="89">
        <v>45152</v>
      </c>
      <c r="N168" s="86">
        <v>1</v>
      </c>
      <c r="O168" s="90"/>
      <c r="P168" s="100">
        <v>500000</v>
      </c>
      <c r="Q168" s="31" t="s">
        <v>445</v>
      </c>
      <c r="R168" s="54" t="s">
        <v>446</v>
      </c>
      <c r="S168" s="46" t="s">
        <v>24</v>
      </c>
      <c r="T168" s="46" t="s">
        <v>730</v>
      </c>
      <c r="U168" s="53" t="s">
        <v>731</v>
      </c>
      <c r="V168" s="31" t="s">
        <v>43</v>
      </c>
      <c r="W168" s="86" t="s">
        <v>24</v>
      </c>
    </row>
    <row r="169" spans="1:23" ht="28.2" customHeight="1" x14ac:dyDescent="0.3">
      <c r="A169" s="46" t="s">
        <v>24</v>
      </c>
      <c r="B169" s="46" t="s">
        <v>23</v>
      </c>
      <c r="C169" s="46" t="s">
        <v>23</v>
      </c>
      <c r="D169" s="31" t="s">
        <v>0</v>
      </c>
      <c r="E169" s="46" t="s">
        <v>25</v>
      </c>
      <c r="F169" s="47" t="s">
        <v>732</v>
      </c>
      <c r="G169" s="32" t="s">
        <v>613</v>
      </c>
      <c r="H169" s="32" t="s">
        <v>733</v>
      </c>
      <c r="I169" s="47" t="s">
        <v>105</v>
      </c>
      <c r="J169" s="47">
        <v>73000000</v>
      </c>
      <c r="K169" s="46" t="s">
        <v>152</v>
      </c>
      <c r="L169" s="48">
        <v>44809</v>
      </c>
      <c r="M169" s="48">
        <v>45016</v>
      </c>
      <c r="N169" s="46"/>
      <c r="O169" s="31"/>
      <c r="P169" s="10">
        <v>38000</v>
      </c>
      <c r="Q169" s="31" t="s">
        <v>734</v>
      </c>
      <c r="R169" s="31" t="s">
        <v>735</v>
      </c>
      <c r="S169" s="102" t="s">
        <v>24</v>
      </c>
      <c r="T169" s="102" t="s">
        <v>36</v>
      </c>
      <c r="U169" s="102"/>
      <c r="V169" s="103" t="s">
        <v>108</v>
      </c>
      <c r="W169" s="102" t="s">
        <v>24</v>
      </c>
    </row>
    <row r="170" spans="1:23" ht="28.2" customHeight="1" x14ac:dyDescent="0.3">
      <c r="A170" s="46" t="s">
        <v>24</v>
      </c>
      <c r="B170" s="46" t="s">
        <v>23</v>
      </c>
      <c r="C170" s="46" t="s">
        <v>23</v>
      </c>
      <c r="D170" s="31" t="s">
        <v>0</v>
      </c>
      <c r="E170" s="46" t="s">
        <v>25</v>
      </c>
      <c r="F170" s="32" t="s">
        <v>736</v>
      </c>
      <c r="G170" s="32" t="s">
        <v>532</v>
      </c>
      <c r="H170" s="32" t="s">
        <v>737</v>
      </c>
      <c r="I170" s="47" t="s">
        <v>28</v>
      </c>
      <c r="J170" s="47">
        <v>73000000</v>
      </c>
      <c r="K170" s="46" t="s">
        <v>152</v>
      </c>
      <c r="L170" s="48">
        <v>45017</v>
      </c>
      <c r="M170" s="48">
        <v>45138</v>
      </c>
      <c r="N170" s="46"/>
      <c r="O170" s="31"/>
      <c r="P170" s="10">
        <v>20900</v>
      </c>
      <c r="Q170" s="31" t="s">
        <v>734</v>
      </c>
      <c r="R170" s="31" t="s">
        <v>735</v>
      </c>
      <c r="S170" s="102" t="s">
        <v>24</v>
      </c>
      <c r="T170" s="102" t="s">
        <v>36</v>
      </c>
      <c r="U170" s="102"/>
      <c r="V170" s="103" t="s">
        <v>108</v>
      </c>
      <c r="W170" s="102" t="s">
        <v>24</v>
      </c>
    </row>
    <row r="171" spans="1:23" ht="28.2" customHeight="1" x14ac:dyDescent="0.3">
      <c r="A171" s="46" t="s">
        <v>24</v>
      </c>
      <c r="B171" s="46" t="s">
        <v>23</v>
      </c>
      <c r="C171" s="46" t="s">
        <v>23</v>
      </c>
      <c r="D171" s="31" t="s">
        <v>0</v>
      </c>
      <c r="E171" s="46" t="s">
        <v>25</v>
      </c>
      <c r="F171" s="47" t="s">
        <v>738</v>
      </c>
      <c r="G171" s="32" t="s">
        <v>613</v>
      </c>
      <c r="H171" s="32" t="s">
        <v>739</v>
      </c>
      <c r="I171" s="47" t="s">
        <v>105</v>
      </c>
      <c r="J171" s="47">
        <v>73000000</v>
      </c>
      <c r="K171" s="46" t="s">
        <v>152</v>
      </c>
      <c r="L171" s="48">
        <v>44774</v>
      </c>
      <c r="M171" s="48">
        <v>45382</v>
      </c>
      <c r="N171" s="46"/>
      <c r="O171" s="31"/>
      <c r="P171" s="10">
        <v>39000</v>
      </c>
      <c r="Q171" s="31" t="s">
        <v>691</v>
      </c>
      <c r="R171" s="31" t="s">
        <v>692</v>
      </c>
      <c r="S171" s="46" t="s">
        <v>24</v>
      </c>
      <c r="T171" s="46" t="s">
        <v>36</v>
      </c>
      <c r="U171" s="46"/>
      <c r="V171" s="31" t="s">
        <v>108</v>
      </c>
      <c r="W171" s="46" t="s">
        <v>24</v>
      </c>
    </row>
    <row r="172" spans="1:23" ht="28.2" customHeight="1" x14ac:dyDescent="0.3">
      <c r="A172" s="46" t="s">
        <v>24</v>
      </c>
      <c r="B172" s="46" t="s">
        <v>24</v>
      </c>
      <c r="C172" s="46" t="s">
        <v>24</v>
      </c>
      <c r="D172" s="31" t="s">
        <v>2</v>
      </c>
      <c r="E172" s="46" t="s">
        <v>25</v>
      </c>
      <c r="F172" s="47" t="s">
        <v>269</v>
      </c>
      <c r="G172" s="21" t="s">
        <v>740</v>
      </c>
      <c r="H172" s="32" t="s">
        <v>741</v>
      </c>
      <c r="I172" s="47"/>
      <c r="J172" s="47"/>
      <c r="K172" s="46" t="s">
        <v>225</v>
      </c>
      <c r="L172" s="48">
        <v>44287</v>
      </c>
      <c r="M172" s="48">
        <v>44651</v>
      </c>
      <c r="N172" s="48">
        <v>45016</v>
      </c>
      <c r="O172" s="31"/>
      <c r="P172" s="10">
        <f>(650*12)*3</f>
        <v>23400</v>
      </c>
      <c r="Q172" s="31" t="s">
        <v>742</v>
      </c>
      <c r="R172" s="31" t="s">
        <v>743</v>
      </c>
      <c r="S172" s="46" t="s">
        <v>24</v>
      </c>
      <c r="T172" s="46"/>
      <c r="U172" s="46"/>
      <c r="V172" s="31" t="s">
        <v>744</v>
      </c>
      <c r="W172" s="46" t="s">
        <v>24</v>
      </c>
    </row>
    <row r="173" spans="1:23" ht="28.2" customHeight="1" x14ac:dyDescent="0.3">
      <c r="A173" s="46" t="s">
        <v>24</v>
      </c>
      <c r="B173" s="46" t="s">
        <v>24</v>
      </c>
      <c r="C173" s="46" t="s">
        <v>24</v>
      </c>
      <c r="D173" s="31" t="s">
        <v>2</v>
      </c>
      <c r="E173" s="46" t="s">
        <v>25</v>
      </c>
      <c r="F173" s="47" t="s">
        <v>745</v>
      </c>
      <c r="G173" s="32" t="s">
        <v>575</v>
      </c>
      <c r="H173" s="32" t="s">
        <v>746</v>
      </c>
      <c r="I173" s="47" t="s">
        <v>105</v>
      </c>
      <c r="J173" s="47"/>
      <c r="K173" s="46" t="s">
        <v>629</v>
      </c>
      <c r="L173" s="48">
        <v>44767</v>
      </c>
      <c r="M173" s="48">
        <v>44957</v>
      </c>
      <c r="N173" s="46"/>
      <c r="O173" s="31"/>
      <c r="P173" s="10">
        <v>14595</v>
      </c>
      <c r="Q173" s="31" t="s">
        <v>747</v>
      </c>
      <c r="R173" s="31"/>
      <c r="S173" s="46"/>
      <c r="T173" s="46"/>
      <c r="U173" s="46"/>
      <c r="V173" s="31"/>
      <c r="W173" s="46"/>
    </row>
    <row r="174" spans="1:23" ht="28.2" customHeight="1" x14ac:dyDescent="0.3">
      <c r="A174" s="37" t="s">
        <v>24</v>
      </c>
      <c r="B174" s="37" t="s">
        <v>23</v>
      </c>
      <c r="C174" s="37" t="s">
        <v>23</v>
      </c>
      <c r="D174" s="18" t="s">
        <v>0</v>
      </c>
      <c r="E174" s="46" t="s">
        <v>25</v>
      </c>
      <c r="F174" s="47" t="s">
        <v>748</v>
      </c>
      <c r="G174" s="32" t="s">
        <v>613</v>
      </c>
      <c r="H174" s="32" t="s">
        <v>749</v>
      </c>
      <c r="I174" s="47" t="s">
        <v>750</v>
      </c>
      <c r="J174" s="47"/>
      <c r="K174" s="46" t="s">
        <v>130</v>
      </c>
      <c r="L174" s="48">
        <v>44666</v>
      </c>
      <c r="M174" s="48">
        <v>45016</v>
      </c>
      <c r="N174" s="46" t="s">
        <v>751</v>
      </c>
      <c r="O174" s="31"/>
      <c r="P174" s="10">
        <v>10000</v>
      </c>
      <c r="Q174" s="31" t="s">
        <v>752</v>
      </c>
      <c r="R174" s="31" t="s">
        <v>753</v>
      </c>
      <c r="S174" s="46" t="s">
        <v>24</v>
      </c>
      <c r="T174" s="46" t="s">
        <v>23</v>
      </c>
      <c r="U174" s="46"/>
      <c r="V174" s="31" t="s">
        <v>48</v>
      </c>
      <c r="W174" s="46"/>
    </row>
    <row r="175" spans="1:23" ht="28.2" customHeight="1" x14ac:dyDescent="0.3">
      <c r="A175" s="86" t="s">
        <v>24</v>
      </c>
      <c r="B175" s="86" t="s">
        <v>23</v>
      </c>
      <c r="C175" s="86" t="s">
        <v>23</v>
      </c>
      <c r="D175" s="90" t="s">
        <v>0</v>
      </c>
      <c r="E175" s="86" t="s">
        <v>25</v>
      </c>
      <c r="F175" s="87" t="s">
        <v>754</v>
      </c>
      <c r="G175" s="88" t="s">
        <v>26</v>
      </c>
      <c r="H175" s="88" t="s">
        <v>1043</v>
      </c>
      <c r="I175" s="87" t="s">
        <v>112</v>
      </c>
      <c r="J175" s="87"/>
      <c r="K175" s="86" t="s">
        <v>130</v>
      </c>
      <c r="L175" s="89">
        <v>44743</v>
      </c>
      <c r="M175" s="89">
        <v>45107</v>
      </c>
      <c r="N175" s="86">
        <v>1</v>
      </c>
      <c r="O175" s="90">
        <v>0</v>
      </c>
      <c r="P175" s="100">
        <v>50000</v>
      </c>
      <c r="Q175" s="90" t="s">
        <v>755</v>
      </c>
      <c r="R175" s="90" t="s">
        <v>756</v>
      </c>
      <c r="S175" s="86"/>
      <c r="T175" s="86"/>
      <c r="U175" s="86"/>
      <c r="V175" s="90"/>
      <c r="W175" s="86"/>
    </row>
    <row r="176" spans="1:23" ht="28.2" customHeight="1" x14ac:dyDescent="0.3">
      <c r="A176" s="86" t="s">
        <v>24</v>
      </c>
      <c r="B176" s="86" t="s">
        <v>24</v>
      </c>
      <c r="C176" s="86" t="s">
        <v>24</v>
      </c>
      <c r="D176" s="90" t="s">
        <v>0</v>
      </c>
      <c r="E176" s="86" t="s">
        <v>25</v>
      </c>
      <c r="F176" s="87" t="s">
        <v>757</v>
      </c>
      <c r="G176" s="88" t="s">
        <v>758</v>
      </c>
      <c r="H176" s="88" t="s">
        <v>759</v>
      </c>
      <c r="I176" s="87" t="s">
        <v>760</v>
      </c>
      <c r="J176" s="87"/>
      <c r="K176" s="86" t="s">
        <v>152</v>
      </c>
      <c r="L176" s="89">
        <v>44713</v>
      </c>
      <c r="M176" s="89">
        <v>44835</v>
      </c>
      <c r="N176" s="86">
        <v>0</v>
      </c>
      <c r="O176" s="90" t="s">
        <v>32</v>
      </c>
      <c r="P176" s="100">
        <v>191422</v>
      </c>
      <c r="Q176" s="90" t="s">
        <v>761</v>
      </c>
      <c r="R176" s="90" t="s">
        <v>762</v>
      </c>
      <c r="S176" s="86"/>
      <c r="T176" s="86"/>
      <c r="U176" s="86"/>
      <c r="V176" s="90"/>
      <c r="W176" s="86"/>
    </row>
    <row r="177" spans="1:23" ht="28.2" customHeight="1" x14ac:dyDescent="0.3">
      <c r="A177" s="86" t="s">
        <v>24</v>
      </c>
      <c r="B177" s="86" t="s">
        <v>24</v>
      </c>
      <c r="C177" s="86" t="s">
        <v>24</v>
      </c>
      <c r="D177" s="90" t="s">
        <v>0</v>
      </c>
      <c r="E177" s="86" t="s">
        <v>25</v>
      </c>
      <c r="F177" s="87" t="s">
        <v>763</v>
      </c>
      <c r="G177" s="88" t="s">
        <v>758</v>
      </c>
      <c r="H177" s="88" t="s">
        <v>764</v>
      </c>
      <c r="I177" s="87" t="s">
        <v>112</v>
      </c>
      <c r="J177" s="87"/>
      <c r="K177" s="86" t="s">
        <v>152</v>
      </c>
      <c r="L177" s="89">
        <v>44725</v>
      </c>
      <c r="M177" s="89">
        <v>44835</v>
      </c>
      <c r="N177" s="86">
        <v>0</v>
      </c>
      <c r="O177" s="90" t="s">
        <v>32</v>
      </c>
      <c r="P177" s="91" t="s">
        <v>765</v>
      </c>
      <c r="Q177" s="90" t="s">
        <v>766</v>
      </c>
      <c r="R177" s="90" t="s">
        <v>767</v>
      </c>
      <c r="S177" s="86"/>
      <c r="T177" s="86"/>
      <c r="U177" s="86"/>
      <c r="V177" s="90"/>
      <c r="W177" s="86"/>
    </row>
    <row r="178" spans="1:23" ht="28.2" customHeight="1" x14ac:dyDescent="0.3">
      <c r="A178" s="86" t="s">
        <v>24</v>
      </c>
      <c r="B178" s="86" t="s">
        <v>24</v>
      </c>
      <c r="C178" s="86" t="s">
        <v>24</v>
      </c>
      <c r="D178" s="90" t="s">
        <v>2</v>
      </c>
      <c r="E178" s="86" t="s">
        <v>25</v>
      </c>
      <c r="F178" s="87" t="s">
        <v>768</v>
      </c>
      <c r="G178" s="88" t="s">
        <v>769</v>
      </c>
      <c r="H178" s="88" t="s">
        <v>770</v>
      </c>
      <c r="I178" s="87" t="s">
        <v>28</v>
      </c>
      <c r="J178" s="87"/>
      <c r="K178" s="86" t="s">
        <v>225</v>
      </c>
      <c r="L178" s="89">
        <v>44835</v>
      </c>
      <c r="M178" s="89">
        <v>45016</v>
      </c>
      <c r="N178" s="86">
        <v>0</v>
      </c>
      <c r="O178" s="90" t="s">
        <v>32</v>
      </c>
      <c r="P178" s="100">
        <v>2450</v>
      </c>
      <c r="Q178" s="90" t="s">
        <v>771</v>
      </c>
      <c r="R178" s="90" t="s">
        <v>772</v>
      </c>
      <c r="S178" s="86" t="s">
        <v>24</v>
      </c>
      <c r="T178" s="86" t="s">
        <v>36</v>
      </c>
      <c r="U178" s="86"/>
      <c r="V178" s="90" t="s">
        <v>773</v>
      </c>
      <c r="W178" s="86" t="s">
        <v>24</v>
      </c>
    </row>
    <row r="179" spans="1:23" ht="28.2" customHeight="1" x14ac:dyDescent="0.3">
      <c r="A179" s="86" t="s">
        <v>24</v>
      </c>
      <c r="B179" s="86" t="s">
        <v>23</v>
      </c>
      <c r="C179" s="86" t="s">
        <v>23</v>
      </c>
      <c r="D179" s="90" t="s">
        <v>0</v>
      </c>
      <c r="E179" s="86" t="s">
        <v>25</v>
      </c>
      <c r="F179" s="87" t="s">
        <v>774</v>
      </c>
      <c r="G179" s="88" t="s">
        <v>775</v>
      </c>
      <c r="H179" s="88" t="s">
        <v>1044</v>
      </c>
      <c r="I179" s="87" t="s">
        <v>41</v>
      </c>
      <c r="J179" s="87"/>
      <c r="K179" s="86" t="s">
        <v>225</v>
      </c>
      <c r="L179" s="89">
        <v>44743</v>
      </c>
      <c r="M179" s="89">
        <v>45107</v>
      </c>
      <c r="N179" s="86" t="s">
        <v>751</v>
      </c>
      <c r="O179" s="90" t="s">
        <v>32</v>
      </c>
      <c r="P179" s="100">
        <v>706600</v>
      </c>
      <c r="Q179" s="90" t="s">
        <v>776</v>
      </c>
      <c r="R179" s="90" t="s">
        <v>777</v>
      </c>
      <c r="S179" s="86"/>
      <c r="T179" s="86"/>
      <c r="U179" s="86"/>
      <c r="V179" s="90"/>
      <c r="W179" s="86"/>
    </row>
    <row r="180" spans="1:23" ht="28.2" customHeight="1" x14ac:dyDescent="0.3">
      <c r="A180" s="86" t="s">
        <v>24</v>
      </c>
      <c r="B180" s="86" t="s">
        <v>23</v>
      </c>
      <c r="C180" s="86" t="s">
        <v>23</v>
      </c>
      <c r="D180" s="90" t="s">
        <v>0</v>
      </c>
      <c r="E180" s="86" t="s">
        <v>25</v>
      </c>
      <c r="F180" s="87" t="s">
        <v>778</v>
      </c>
      <c r="G180" s="88" t="s">
        <v>263</v>
      </c>
      <c r="H180" s="88" t="s">
        <v>779</v>
      </c>
      <c r="I180" s="87" t="s">
        <v>780</v>
      </c>
      <c r="J180" s="87">
        <v>77000000</v>
      </c>
      <c r="K180" s="86" t="s">
        <v>548</v>
      </c>
      <c r="L180" s="89">
        <v>44866</v>
      </c>
      <c r="M180" s="89">
        <v>45077</v>
      </c>
      <c r="N180" s="86">
        <f>1+1+1</f>
        <v>3</v>
      </c>
      <c r="O180" s="90"/>
      <c r="P180" s="100">
        <v>31500</v>
      </c>
      <c r="Q180" s="90" t="s">
        <v>781</v>
      </c>
      <c r="R180" s="90" t="s">
        <v>782</v>
      </c>
      <c r="S180" s="86" t="s">
        <v>36</v>
      </c>
      <c r="T180" s="86" t="s">
        <v>36</v>
      </c>
      <c r="U180" s="86">
        <v>1336844</v>
      </c>
      <c r="V180" s="90" t="s">
        <v>783</v>
      </c>
      <c r="W180" s="86" t="s">
        <v>24</v>
      </c>
    </row>
    <row r="181" spans="1:23" ht="28.2" customHeight="1" x14ac:dyDescent="0.3">
      <c r="A181" s="86" t="s">
        <v>24</v>
      </c>
      <c r="B181" s="86" t="s">
        <v>23</v>
      </c>
      <c r="C181" s="86" t="s">
        <v>23</v>
      </c>
      <c r="D181" s="90" t="s">
        <v>0</v>
      </c>
      <c r="E181" s="86" t="s">
        <v>25</v>
      </c>
      <c r="F181" s="87" t="s">
        <v>784</v>
      </c>
      <c r="G181" s="88" t="s">
        <v>769</v>
      </c>
      <c r="H181" s="88" t="s">
        <v>785</v>
      </c>
      <c r="I181" s="87" t="s">
        <v>780</v>
      </c>
      <c r="J181" s="87">
        <v>73000000</v>
      </c>
      <c r="K181" s="86" t="s">
        <v>152</v>
      </c>
      <c r="L181" s="89">
        <v>44900</v>
      </c>
      <c r="M181" s="89">
        <v>45016</v>
      </c>
      <c r="N181" s="86">
        <v>0</v>
      </c>
      <c r="O181" s="90"/>
      <c r="P181" s="100">
        <v>4950</v>
      </c>
      <c r="Q181" s="90" t="s">
        <v>786</v>
      </c>
      <c r="R181" s="90" t="s">
        <v>787</v>
      </c>
      <c r="S181" s="86"/>
      <c r="T181" s="86"/>
      <c r="U181" s="86"/>
      <c r="V181" s="90" t="s">
        <v>783</v>
      </c>
      <c r="W181" s="86" t="s">
        <v>24</v>
      </c>
    </row>
    <row r="182" spans="1:23" ht="28.2" customHeight="1" x14ac:dyDescent="0.3">
      <c r="A182" s="86" t="s">
        <v>24</v>
      </c>
      <c r="B182" s="86" t="s">
        <v>23</v>
      </c>
      <c r="C182" s="86" t="s">
        <v>23</v>
      </c>
      <c r="D182" s="90" t="s">
        <v>0</v>
      </c>
      <c r="E182" s="86" t="s">
        <v>25</v>
      </c>
      <c r="F182" s="87" t="s">
        <v>788</v>
      </c>
      <c r="G182" s="88" t="s">
        <v>769</v>
      </c>
      <c r="H182" s="88" t="s">
        <v>789</v>
      </c>
      <c r="I182" s="87" t="s">
        <v>780</v>
      </c>
      <c r="J182" s="87">
        <v>73000000</v>
      </c>
      <c r="K182" s="86" t="s">
        <v>548</v>
      </c>
      <c r="L182" s="89">
        <v>44900</v>
      </c>
      <c r="M182" s="89">
        <v>45016</v>
      </c>
      <c r="N182" s="86">
        <v>0</v>
      </c>
      <c r="O182" s="90"/>
      <c r="P182" s="100">
        <v>4700</v>
      </c>
      <c r="Q182" s="90" t="s">
        <v>790</v>
      </c>
      <c r="R182" s="90"/>
      <c r="S182" s="86"/>
      <c r="T182" s="86"/>
      <c r="U182" s="86"/>
      <c r="V182" s="90" t="s">
        <v>783</v>
      </c>
      <c r="W182" s="86" t="s">
        <v>24</v>
      </c>
    </row>
    <row r="183" spans="1:23" ht="28.2" customHeight="1" x14ac:dyDescent="0.3">
      <c r="A183" s="86" t="s">
        <v>24</v>
      </c>
      <c r="B183" s="86" t="s">
        <v>23</v>
      </c>
      <c r="C183" s="86" t="s">
        <v>23</v>
      </c>
      <c r="D183" s="90" t="s">
        <v>0</v>
      </c>
      <c r="E183" s="86" t="s">
        <v>25</v>
      </c>
      <c r="F183" s="87" t="s">
        <v>791</v>
      </c>
      <c r="G183" s="88" t="s">
        <v>792</v>
      </c>
      <c r="H183" s="88" t="s">
        <v>793</v>
      </c>
      <c r="I183" s="87" t="s">
        <v>780</v>
      </c>
      <c r="J183" s="87">
        <v>73000000</v>
      </c>
      <c r="K183" s="86" t="s">
        <v>152</v>
      </c>
      <c r="L183" s="89">
        <v>44900</v>
      </c>
      <c r="M183" s="89">
        <v>45016</v>
      </c>
      <c r="N183" s="86">
        <v>0</v>
      </c>
      <c r="O183" s="90"/>
      <c r="P183" s="100">
        <v>5750</v>
      </c>
      <c r="Q183" s="90" t="s">
        <v>794</v>
      </c>
      <c r="R183" s="90"/>
      <c r="S183" s="86"/>
      <c r="T183" s="86"/>
      <c r="U183" s="86"/>
      <c r="V183" s="90" t="s">
        <v>783</v>
      </c>
      <c r="W183" s="86" t="s">
        <v>24</v>
      </c>
    </row>
    <row r="184" spans="1:23" ht="28.2" customHeight="1" x14ac:dyDescent="0.3">
      <c r="A184" s="86" t="s">
        <v>24</v>
      </c>
      <c r="B184" s="86" t="s">
        <v>23</v>
      </c>
      <c r="C184" s="86" t="s">
        <v>23</v>
      </c>
      <c r="D184" s="90" t="s">
        <v>0</v>
      </c>
      <c r="E184" s="86" t="s">
        <v>25</v>
      </c>
      <c r="F184" s="87" t="s">
        <v>795</v>
      </c>
      <c r="G184" s="88" t="s">
        <v>769</v>
      </c>
      <c r="H184" s="88" t="s">
        <v>796</v>
      </c>
      <c r="I184" s="87" t="s">
        <v>105</v>
      </c>
      <c r="J184" s="87">
        <v>73000000</v>
      </c>
      <c r="K184" s="86" t="s">
        <v>152</v>
      </c>
      <c r="L184" s="89">
        <v>44900</v>
      </c>
      <c r="M184" s="89">
        <v>45016</v>
      </c>
      <c r="N184" s="86">
        <v>0</v>
      </c>
      <c r="O184" s="90"/>
      <c r="P184" s="100">
        <v>4266</v>
      </c>
      <c r="Q184" s="90" t="s">
        <v>797</v>
      </c>
      <c r="R184" s="90"/>
      <c r="S184" s="86"/>
      <c r="T184" s="86"/>
      <c r="U184" s="86"/>
      <c r="V184" s="90" t="s">
        <v>783</v>
      </c>
      <c r="W184" s="86" t="s">
        <v>24</v>
      </c>
    </row>
    <row r="185" spans="1:23" ht="28.2" customHeight="1" x14ac:dyDescent="0.3">
      <c r="A185" s="86" t="s">
        <v>24</v>
      </c>
      <c r="B185" s="86" t="s">
        <v>23</v>
      </c>
      <c r="C185" s="86" t="s">
        <v>23</v>
      </c>
      <c r="D185" s="90" t="s">
        <v>0</v>
      </c>
      <c r="E185" s="86" t="s">
        <v>25</v>
      </c>
      <c r="F185" s="87" t="s">
        <v>798</v>
      </c>
      <c r="G185" s="88" t="s">
        <v>769</v>
      </c>
      <c r="H185" s="88" t="s">
        <v>799</v>
      </c>
      <c r="I185" s="87" t="s">
        <v>780</v>
      </c>
      <c r="J185" s="87">
        <v>73000000</v>
      </c>
      <c r="K185" s="86" t="s">
        <v>152</v>
      </c>
      <c r="L185" s="89">
        <v>44900</v>
      </c>
      <c r="M185" s="89">
        <v>45016</v>
      </c>
      <c r="N185" s="86"/>
      <c r="O185" s="90"/>
      <c r="P185" s="100">
        <v>6550</v>
      </c>
      <c r="Q185" s="90" t="s">
        <v>800</v>
      </c>
      <c r="R185" s="90"/>
      <c r="S185" s="86"/>
      <c r="T185" s="86"/>
      <c r="U185" s="86"/>
      <c r="V185" s="90" t="s">
        <v>783</v>
      </c>
      <c r="W185" s="86" t="s">
        <v>24</v>
      </c>
    </row>
    <row r="186" spans="1:23" ht="28.2" customHeight="1" x14ac:dyDescent="0.3">
      <c r="A186" s="86" t="s">
        <v>24</v>
      </c>
      <c r="B186" s="86" t="s">
        <v>23</v>
      </c>
      <c r="C186" s="86" t="s">
        <v>23</v>
      </c>
      <c r="D186" s="90" t="s">
        <v>0</v>
      </c>
      <c r="E186" s="86" t="s">
        <v>25</v>
      </c>
      <c r="F186" s="87" t="s">
        <v>801</v>
      </c>
      <c r="G186" s="88" t="s">
        <v>223</v>
      </c>
      <c r="H186" s="88" t="s">
        <v>802</v>
      </c>
      <c r="I186" s="87" t="s">
        <v>780</v>
      </c>
      <c r="J186" s="87">
        <v>73000000</v>
      </c>
      <c r="K186" s="86" t="s">
        <v>548</v>
      </c>
      <c r="L186" s="89">
        <v>44879</v>
      </c>
      <c r="M186" s="89">
        <v>45016</v>
      </c>
      <c r="N186" s="86"/>
      <c r="O186" s="90"/>
      <c r="P186" s="100">
        <v>20000</v>
      </c>
      <c r="Q186" s="90" t="s">
        <v>803</v>
      </c>
      <c r="R186" s="104" t="s">
        <v>804</v>
      </c>
      <c r="S186" s="86"/>
      <c r="T186" s="86"/>
      <c r="U186" s="86"/>
      <c r="V186" s="90" t="s">
        <v>783</v>
      </c>
      <c r="W186" s="86" t="s">
        <v>24</v>
      </c>
    </row>
    <row r="187" spans="1:23" ht="28.2" customHeight="1" x14ac:dyDescent="0.3">
      <c r="A187" s="86" t="s">
        <v>24</v>
      </c>
      <c r="B187" s="86" t="s">
        <v>24</v>
      </c>
      <c r="C187" s="86" t="s">
        <v>24</v>
      </c>
      <c r="D187" s="90" t="s">
        <v>2</v>
      </c>
      <c r="E187" s="86" t="s">
        <v>25</v>
      </c>
      <c r="F187" s="47" t="s">
        <v>805</v>
      </c>
      <c r="G187" s="32" t="s">
        <v>123</v>
      </c>
      <c r="H187" s="32" t="s">
        <v>806</v>
      </c>
      <c r="I187" s="47" t="s">
        <v>780</v>
      </c>
      <c r="J187" s="47">
        <v>73000000</v>
      </c>
      <c r="K187" s="46" t="s">
        <v>152</v>
      </c>
      <c r="L187" s="48">
        <v>44805</v>
      </c>
      <c r="M187" s="48">
        <v>45016</v>
      </c>
      <c r="N187" s="46"/>
      <c r="O187" s="31"/>
      <c r="P187" s="10">
        <v>14595</v>
      </c>
      <c r="Q187" s="31" t="s">
        <v>807</v>
      </c>
      <c r="R187" s="31"/>
      <c r="S187" s="46"/>
      <c r="T187" s="46"/>
      <c r="U187" s="46"/>
      <c r="V187" s="31"/>
      <c r="W187" s="46"/>
    </row>
    <row r="188" spans="1:23" ht="28.2" customHeight="1" x14ac:dyDescent="0.3">
      <c r="A188" s="46" t="s">
        <v>24</v>
      </c>
      <c r="B188" s="46" t="s">
        <v>24</v>
      </c>
      <c r="C188" s="46" t="s">
        <v>24</v>
      </c>
      <c r="D188" s="31" t="s">
        <v>2</v>
      </c>
      <c r="E188" s="46" t="s">
        <v>25</v>
      </c>
      <c r="F188" s="47" t="s">
        <v>269</v>
      </c>
      <c r="G188" s="32" t="s">
        <v>808</v>
      </c>
      <c r="H188" s="32" t="s">
        <v>809</v>
      </c>
      <c r="I188" s="47" t="s">
        <v>587</v>
      </c>
      <c r="J188" s="47"/>
      <c r="K188" s="46"/>
      <c r="L188" s="48"/>
      <c r="M188" s="48"/>
      <c r="N188" s="46"/>
      <c r="O188" s="31" t="s">
        <v>32</v>
      </c>
      <c r="P188" s="10"/>
      <c r="Q188" s="31" t="s">
        <v>810</v>
      </c>
      <c r="R188" s="31"/>
      <c r="S188" s="46"/>
      <c r="T188" s="46"/>
      <c r="U188" s="46"/>
      <c r="V188" s="31" t="s">
        <v>48</v>
      </c>
      <c r="W188" s="46"/>
    </row>
    <row r="189" spans="1:23" ht="28.2" customHeight="1" x14ac:dyDescent="0.3">
      <c r="A189" s="46" t="s">
        <v>24</v>
      </c>
      <c r="B189" s="46" t="s">
        <v>24</v>
      </c>
      <c r="C189" s="46" t="s">
        <v>24</v>
      </c>
      <c r="D189" s="31" t="s">
        <v>2</v>
      </c>
      <c r="E189" s="46" t="s">
        <v>25</v>
      </c>
      <c r="F189" s="47" t="s">
        <v>811</v>
      </c>
      <c r="G189" s="32" t="s">
        <v>223</v>
      </c>
      <c r="H189" s="32" t="s">
        <v>812</v>
      </c>
      <c r="I189" s="47" t="s">
        <v>780</v>
      </c>
      <c r="J189" s="47">
        <v>48000000</v>
      </c>
      <c r="K189" s="46" t="s">
        <v>225</v>
      </c>
      <c r="L189" s="48">
        <v>44907</v>
      </c>
      <c r="M189" s="48">
        <v>45271</v>
      </c>
      <c r="N189" s="46"/>
      <c r="O189" s="31"/>
      <c r="P189" s="10">
        <v>8000</v>
      </c>
      <c r="Q189" s="31" t="s">
        <v>813</v>
      </c>
      <c r="R189" s="54" t="s">
        <v>814</v>
      </c>
      <c r="S189" s="46"/>
      <c r="T189" s="46"/>
      <c r="U189" s="46"/>
      <c r="V189" s="31" t="s">
        <v>815</v>
      </c>
      <c r="W189" s="46" t="s">
        <v>24</v>
      </c>
    </row>
    <row r="190" spans="1:23" ht="28.2" customHeight="1" x14ac:dyDescent="0.3">
      <c r="A190" s="86" t="s">
        <v>24</v>
      </c>
      <c r="B190" s="86" t="s">
        <v>24</v>
      </c>
      <c r="C190" s="86" t="s">
        <v>24</v>
      </c>
      <c r="D190" s="90" t="s">
        <v>2</v>
      </c>
      <c r="E190" s="86" t="s">
        <v>25</v>
      </c>
      <c r="F190" s="87" t="s">
        <v>816</v>
      </c>
      <c r="G190" s="88" t="s">
        <v>758</v>
      </c>
      <c r="H190" s="88" t="s">
        <v>817</v>
      </c>
      <c r="I190" s="87" t="s">
        <v>587</v>
      </c>
      <c r="J190" s="87">
        <v>66000000</v>
      </c>
      <c r="K190" s="86" t="s">
        <v>130</v>
      </c>
      <c r="L190" s="89">
        <v>44851</v>
      </c>
      <c r="M190" s="89">
        <v>45581</v>
      </c>
      <c r="N190" s="86">
        <f>1+1</f>
        <v>2</v>
      </c>
      <c r="O190" s="90"/>
      <c r="P190" s="100">
        <v>450000</v>
      </c>
      <c r="Q190" s="90" t="s">
        <v>818</v>
      </c>
      <c r="R190" s="94" t="s">
        <v>819</v>
      </c>
      <c r="S190" s="86"/>
      <c r="T190" s="86"/>
      <c r="U190" s="86"/>
      <c r="V190" s="90" t="s">
        <v>820</v>
      </c>
      <c r="W190" s="86" t="s">
        <v>24</v>
      </c>
    </row>
    <row r="191" spans="1:23" ht="28.2" customHeight="1" x14ac:dyDescent="0.3">
      <c r="A191" s="46" t="s">
        <v>24</v>
      </c>
      <c r="B191" s="46" t="s">
        <v>24</v>
      </c>
      <c r="C191" s="46" t="s">
        <v>24</v>
      </c>
      <c r="D191" s="31" t="s">
        <v>2</v>
      </c>
      <c r="E191" s="46" t="s">
        <v>25</v>
      </c>
      <c r="F191" s="20" t="s">
        <v>821</v>
      </c>
      <c r="G191" s="32" t="s">
        <v>134</v>
      </c>
      <c r="H191" s="32" t="s">
        <v>822</v>
      </c>
      <c r="I191" s="47"/>
      <c r="J191" s="47"/>
      <c r="K191" s="46"/>
      <c r="L191" s="48">
        <v>44949</v>
      </c>
      <c r="M191" s="48">
        <v>45129</v>
      </c>
      <c r="N191" s="46"/>
      <c r="O191" s="31"/>
      <c r="P191" s="10">
        <v>87000</v>
      </c>
      <c r="Q191" s="31" t="s">
        <v>823</v>
      </c>
      <c r="R191" s="31" t="s">
        <v>824</v>
      </c>
      <c r="S191" s="46"/>
      <c r="T191" s="46" t="s">
        <v>23</v>
      </c>
      <c r="U191" s="46"/>
      <c r="V191" s="31" t="s">
        <v>132</v>
      </c>
      <c r="W191" s="46" t="s">
        <v>24</v>
      </c>
    </row>
    <row r="192" spans="1:23" ht="28.2" customHeight="1" x14ac:dyDescent="0.3">
      <c r="A192" s="86"/>
      <c r="B192" s="86"/>
      <c r="C192" s="86"/>
      <c r="D192" s="90" t="s">
        <v>0</v>
      </c>
      <c r="E192" s="86" t="s">
        <v>25</v>
      </c>
      <c r="F192" s="87" t="s">
        <v>825</v>
      </c>
      <c r="G192" s="88" t="s">
        <v>613</v>
      </c>
      <c r="H192" s="88" t="s">
        <v>1045</v>
      </c>
      <c r="I192" s="87" t="s">
        <v>440</v>
      </c>
      <c r="J192" s="87"/>
      <c r="K192" s="86" t="s">
        <v>152</v>
      </c>
      <c r="L192" s="99" t="s">
        <v>826</v>
      </c>
      <c r="M192" s="99" t="s">
        <v>827</v>
      </c>
      <c r="N192" s="86"/>
      <c r="O192" s="90"/>
      <c r="P192" s="100">
        <v>653000</v>
      </c>
      <c r="Q192" s="90" t="s">
        <v>828</v>
      </c>
      <c r="R192" s="90" t="s">
        <v>829</v>
      </c>
      <c r="S192" s="86" t="s">
        <v>24</v>
      </c>
      <c r="T192" s="86" t="s">
        <v>36</v>
      </c>
      <c r="U192" s="86">
        <v>5605495</v>
      </c>
      <c r="V192" s="90" t="s">
        <v>43</v>
      </c>
      <c r="W192" s="86" t="s">
        <v>24</v>
      </c>
    </row>
    <row r="193" spans="1:23" ht="28.2" customHeight="1" x14ac:dyDescent="0.3">
      <c r="A193" s="86"/>
      <c r="B193" s="86"/>
      <c r="C193" s="86"/>
      <c r="D193" s="90" t="s">
        <v>0</v>
      </c>
      <c r="E193" s="86" t="s">
        <v>25</v>
      </c>
      <c r="F193" s="87" t="s">
        <v>830</v>
      </c>
      <c r="G193" s="88" t="s">
        <v>729</v>
      </c>
      <c r="H193" s="88" t="s">
        <v>1046</v>
      </c>
      <c r="I193" s="87" t="s">
        <v>440</v>
      </c>
      <c r="J193" s="87">
        <v>45000000</v>
      </c>
      <c r="K193" s="86" t="s">
        <v>152</v>
      </c>
      <c r="L193" s="89">
        <v>44788</v>
      </c>
      <c r="M193" s="89">
        <v>45016</v>
      </c>
      <c r="N193" s="86"/>
      <c r="O193" s="90"/>
      <c r="P193" s="100">
        <v>620132</v>
      </c>
      <c r="Q193" s="90" t="s">
        <v>831</v>
      </c>
      <c r="R193" s="90" t="s">
        <v>832</v>
      </c>
      <c r="S193" s="86" t="s">
        <v>24</v>
      </c>
      <c r="T193" s="86" t="s">
        <v>36</v>
      </c>
      <c r="U193" s="105" t="s">
        <v>833</v>
      </c>
      <c r="V193" s="90" t="s">
        <v>43</v>
      </c>
      <c r="W193" s="86" t="s">
        <v>24</v>
      </c>
    </row>
    <row r="194" spans="1:23" ht="28.2" customHeight="1" x14ac:dyDescent="0.3">
      <c r="A194" s="86" t="s">
        <v>24</v>
      </c>
      <c r="B194" s="86" t="s">
        <v>23</v>
      </c>
      <c r="C194" s="86" t="s">
        <v>23</v>
      </c>
      <c r="D194" s="90" t="s">
        <v>0</v>
      </c>
      <c r="E194" s="86" t="s">
        <v>25</v>
      </c>
      <c r="F194" s="87" t="s">
        <v>834</v>
      </c>
      <c r="G194" s="88" t="s">
        <v>769</v>
      </c>
      <c r="H194" s="88" t="s">
        <v>835</v>
      </c>
      <c r="I194" s="87" t="s">
        <v>587</v>
      </c>
      <c r="J194" s="87">
        <v>73000000</v>
      </c>
      <c r="K194" s="86" t="s">
        <v>152</v>
      </c>
      <c r="L194" s="89">
        <v>44818</v>
      </c>
      <c r="M194" s="89">
        <v>45016</v>
      </c>
      <c r="N194" s="86">
        <v>0</v>
      </c>
      <c r="O194" s="90">
        <v>0</v>
      </c>
      <c r="P194" s="100">
        <v>13247.5</v>
      </c>
      <c r="Q194" s="90" t="s">
        <v>803</v>
      </c>
      <c r="R194" s="94" t="s">
        <v>836</v>
      </c>
      <c r="S194" s="86"/>
      <c r="T194" s="86"/>
      <c r="U194" s="86"/>
      <c r="V194" s="90" t="s">
        <v>783</v>
      </c>
      <c r="W194" s="86" t="s">
        <v>24</v>
      </c>
    </row>
    <row r="195" spans="1:23" ht="28.2" customHeight="1" x14ac:dyDescent="0.3">
      <c r="A195" s="86" t="s">
        <v>23</v>
      </c>
      <c r="B195" s="86" t="s">
        <v>24</v>
      </c>
      <c r="C195" s="86" t="s">
        <v>23</v>
      </c>
      <c r="D195" s="90" t="s">
        <v>1</v>
      </c>
      <c r="E195" s="86" t="s">
        <v>25</v>
      </c>
      <c r="F195" s="87" t="s">
        <v>837</v>
      </c>
      <c r="G195" s="88" t="s">
        <v>769</v>
      </c>
      <c r="H195" s="88" t="s">
        <v>838</v>
      </c>
      <c r="I195" s="87" t="s">
        <v>28</v>
      </c>
      <c r="J195" s="106" t="s">
        <v>282</v>
      </c>
      <c r="K195" s="86" t="s">
        <v>152</v>
      </c>
      <c r="L195" s="89">
        <v>44818</v>
      </c>
      <c r="M195" s="89">
        <v>45016</v>
      </c>
      <c r="N195" s="86"/>
      <c r="O195" s="90"/>
      <c r="P195" s="100">
        <v>1900</v>
      </c>
      <c r="Q195" s="107" t="s">
        <v>839</v>
      </c>
      <c r="R195" s="94" t="s">
        <v>840</v>
      </c>
      <c r="S195" s="86"/>
      <c r="T195" s="86"/>
      <c r="U195" s="86"/>
      <c r="V195" s="90"/>
      <c r="W195" s="86"/>
    </row>
    <row r="196" spans="1:23" ht="28.2" customHeight="1" x14ac:dyDescent="0.3">
      <c r="A196" s="86" t="s">
        <v>24</v>
      </c>
      <c r="B196" s="86" t="s">
        <v>24</v>
      </c>
      <c r="C196" s="86" t="s">
        <v>24</v>
      </c>
      <c r="D196" s="90" t="s">
        <v>2</v>
      </c>
      <c r="E196" s="86" t="s">
        <v>25</v>
      </c>
      <c r="F196" s="87" t="s">
        <v>841</v>
      </c>
      <c r="G196" s="88" t="s">
        <v>26</v>
      </c>
      <c r="H196" s="88" t="s">
        <v>842</v>
      </c>
      <c r="I196" s="87" t="s">
        <v>587</v>
      </c>
      <c r="J196" s="87">
        <v>79000000</v>
      </c>
      <c r="K196" s="86" t="s">
        <v>548</v>
      </c>
      <c r="L196" s="89">
        <v>44914</v>
      </c>
      <c r="M196" s="89">
        <v>44985</v>
      </c>
      <c r="N196" s="86">
        <v>0</v>
      </c>
      <c r="O196" s="90"/>
      <c r="P196" s="100">
        <f>6800+3325</f>
        <v>10125</v>
      </c>
      <c r="Q196" s="108" t="s">
        <v>843</v>
      </c>
      <c r="R196" s="94" t="s">
        <v>844</v>
      </c>
      <c r="S196" s="86" t="s">
        <v>24</v>
      </c>
      <c r="T196" s="86" t="s">
        <v>23</v>
      </c>
      <c r="U196" s="86" t="s">
        <v>845</v>
      </c>
      <c r="V196" s="18" t="s">
        <v>466</v>
      </c>
      <c r="W196" s="86" t="s">
        <v>24</v>
      </c>
    </row>
    <row r="197" spans="1:23" ht="28.2" customHeight="1" x14ac:dyDescent="0.3">
      <c r="A197" s="86" t="s">
        <v>23</v>
      </c>
      <c r="B197" s="86" t="s">
        <v>24</v>
      </c>
      <c r="C197" s="86" t="s">
        <v>23</v>
      </c>
      <c r="D197" s="90" t="s">
        <v>1</v>
      </c>
      <c r="E197" s="86" t="s">
        <v>25</v>
      </c>
      <c r="F197" s="87" t="s">
        <v>846</v>
      </c>
      <c r="G197" s="88" t="s">
        <v>575</v>
      </c>
      <c r="H197" s="88" t="s">
        <v>847</v>
      </c>
      <c r="I197" s="87" t="s">
        <v>587</v>
      </c>
      <c r="J197" s="87">
        <v>73000000</v>
      </c>
      <c r="K197" s="86" t="s">
        <v>152</v>
      </c>
      <c r="L197" s="89">
        <v>44904</v>
      </c>
      <c r="M197" s="89">
        <v>45016</v>
      </c>
      <c r="N197" s="86">
        <v>0</v>
      </c>
      <c r="O197" s="90"/>
      <c r="P197" s="100">
        <v>6363</v>
      </c>
      <c r="Q197" s="108" t="s">
        <v>848</v>
      </c>
      <c r="R197" s="94" t="s">
        <v>849</v>
      </c>
      <c r="S197" s="86"/>
      <c r="T197" s="86"/>
      <c r="U197" s="86"/>
      <c r="V197" s="90" t="s">
        <v>783</v>
      </c>
      <c r="W197" s="86" t="s">
        <v>24</v>
      </c>
    </row>
    <row r="198" spans="1:23" ht="28.2" customHeight="1" x14ac:dyDescent="0.3">
      <c r="A198" s="86" t="s">
        <v>24</v>
      </c>
      <c r="B198" s="86" t="s">
        <v>24</v>
      </c>
      <c r="C198" s="86" t="s">
        <v>24</v>
      </c>
      <c r="D198" s="90" t="s">
        <v>2</v>
      </c>
      <c r="E198" s="86" t="s">
        <v>25</v>
      </c>
      <c r="F198" s="87" t="s">
        <v>850</v>
      </c>
      <c r="G198" s="88" t="s">
        <v>150</v>
      </c>
      <c r="H198" s="88" t="s">
        <v>851</v>
      </c>
      <c r="I198" s="87" t="s">
        <v>41</v>
      </c>
      <c r="J198" s="87"/>
      <c r="K198" s="86" t="s">
        <v>152</v>
      </c>
      <c r="L198" s="89">
        <v>44927</v>
      </c>
      <c r="M198" s="89">
        <v>45291</v>
      </c>
      <c r="N198" s="86">
        <v>0</v>
      </c>
      <c r="O198" s="90"/>
      <c r="P198" s="100">
        <v>600000</v>
      </c>
      <c r="Q198" s="90" t="s">
        <v>852</v>
      </c>
      <c r="R198" s="94" t="s">
        <v>140</v>
      </c>
      <c r="S198" s="86"/>
      <c r="T198" s="86"/>
      <c r="U198" s="86"/>
      <c r="V198" s="90"/>
      <c r="W198" s="86"/>
    </row>
    <row r="199" spans="1:23" ht="28.2" customHeight="1" x14ac:dyDescent="0.3">
      <c r="A199" s="86" t="s">
        <v>24</v>
      </c>
      <c r="B199" s="86" t="s">
        <v>23</v>
      </c>
      <c r="C199" s="86" t="s">
        <v>23</v>
      </c>
      <c r="D199" s="90" t="s">
        <v>0</v>
      </c>
      <c r="E199" s="86" t="s">
        <v>25</v>
      </c>
      <c r="F199" s="87" t="s">
        <v>853</v>
      </c>
      <c r="G199" s="88" t="s">
        <v>134</v>
      </c>
      <c r="H199" s="88" t="s">
        <v>854</v>
      </c>
      <c r="I199" s="87" t="s">
        <v>440</v>
      </c>
      <c r="J199" s="87">
        <v>45000000</v>
      </c>
      <c r="K199" s="86" t="s">
        <v>152</v>
      </c>
      <c r="L199" s="89">
        <v>44914</v>
      </c>
      <c r="M199" s="89">
        <v>45107</v>
      </c>
      <c r="N199" s="86">
        <v>0</v>
      </c>
      <c r="O199" s="90"/>
      <c r="P199" s="100">
        <v>79877</v>
      </c>
      <c r="Q199" s="90" t="s">
        <v>855</v>
      </c>
      <c r="R199" s="94" t="s">
        <v>856</v>
      </c>
      <c r="S199" s="86" t="s">
        <v>23</v>
      </c>
      <c r="T199" s="86" t="s">
        <v>23</v>
      </c>
      <c r="U199" s="86"/>
      <c r="V199" s="90"/>
      <c r="W199" s="86"/>
    </row>
    <row r="200" spans="1:23" ht="28.2" customHeight="1" x14ac:dyDescent="0.3">
      <c r="A200" s="109" t="s">
        <v>24</v>
      </c>
      <c r="B200" s="109" t="s">
        <v>23</v>
      </c>
      <c r="C200" s="109" t="s">
        <v>23</v>
      </c>
      <c r="D200" s="110" t="s">
        <v>0</v>
      </c>
      <c r="E200" s="109" t="s">
        <v>66</v>
      </c>
      <c r="F200" s="111" t="s">
        <v>853</v>
      </c>
      <c r="G200" s="112" t="s">
        <v>134</v>
      </c>
      <c r="H200" s="112" t="s">
        <v>857</v>
      </c>
      <c r="I200" s="111" t="s">
        <v>440</v>
      </c>
      <c r="J200" s="111">
        <v>45000000</v>
      </c>
      <c r="K200" s="109" t="s">
        <v>858</v>
      </c>
      <c r="L200" s="113">
        <v>44738</v>
      </c>
      <c r="M200" s="113">
        <v>45107</v>
      </c>
      <c r="N200" s="109">
        <v>0</v>
      </c>
      <c r="O200" s="110"/>
      <c r="P200" s="114">
        <v>25726</v>
      </c>
      <c r="Q200" s="110" t="s">
        <v>855</v>
      </c>
      <c r="R200" s="115" t="s">
        <v>856</v>
      </c>
      <c r="S200" s="109" t="s">
        <v>23</v>
      </c>
      <c r="T200" s="109" t="s">
        <v>23</v>
      </c>
      <c r="U200" s="109"/>
      <c r="V200" s="110"/>
      <c r="W200" s="109" t="s">
        <v>24</v>
      </c>
    </row>
    <row r="201" spans="1:23" ht="28.2" customHeight="1" x14ac:dyDescent="0.3">
      <c r="A201" s="86" t="s">
        <v>24</v>
      </c>
      <c r="B201" s="86" t="s">
        <v>24</v>
      </c>
      <c r="C201" s="86" t="s">
        <v>24</v>
      </c>
      <c r="D201" s="90" t="s">
        <v>2</v>
      </c>
      <c r="E201" s="86" t="s">
        <v>25</v>
      </c>
      <c r="F201" s="87" t="s">
        <v>859</v>
      </c>
      <c r="G201" s="88" t="s">
        <v>575</v>
      </c>
      <c r="H201" s="88" t="s">
        <v>860</v>
      </c>
      <c r="I201" s="87" t="s">
        <v>28</v>
      </c>
      <c r="J201" s="87"/>
      <c r="K201" s="86" t="s">
        <v>152</v>
      </c>
      <c r="L201" s="89">
        <v>44929</v>
      </c>
      <c r="M201" s="89">
        <v>45293</v>
      </c>
      <c r="N201" s="86" t="s">
        <v>441</v>
      </c>
      <c r="O201" s="90"/>
      <c r="P201" s="100">
        <v>38000</v>
      </c>
      <c r="Q201" s="90" t="s">
        <v>861</v>
      </c>
      <c r="R201" s="94" t="s">
        <v>862</v>
      </c>
      <c r="S201" s="86"/>
      <c r="T201" s="86"/>
      <c r="U201" s="86"/>
      <c r="V201" s="90"/>
      <c r="W201" s="86"/>
    </row>
    <row r="202" spans="1:23" ht="28.2" customHeight="1" x14ac:dyDescent="0.3">
      <c r="A202" s="109" t="s">
        <v>23</v>
      </c>
      <c r="B202" s="109" t="s">
        <v>24</v>
      </c>
      <c r="C202" s="109" t="s">
        <v>23</v>
      </c>
      <c r="D202" s="110" t="s">
        <v>1</v>
      </c>
      <c r="E202" s="109" t="s">
        <v>66</v>
      </c>
      <c r="F202" s="111" t="s">
        <v>863</v>
      </c>
      <c r="G202" s="112" t="s">
        <v>575</v>
      </c>
      <c r="H202" s="112" t="s">
        <v>864</v>
      </c>
      <c r="I202" s="111" t="s">
        <v>28</v>
      </c>
      <c r="J202" s="111"/>
      <c r="K202" s="109" t="s">
        <v>152</v>
      </c>
      <c r="L202" s="113">
        <v>44866</v>
      </c>
      <c r="M202" s="113">
        <v>44956</v>
      </c>
      <c r="N202" s="109">
        <v>1</v>
      </c>
      <c r="O202" s="110"/>
      <c r="P202" s="114">
        <v>6977</v>
      </c>
      <c r="Q202" s="110" t="s">
        <v>865</v>
      </c>
      <c r="R202" s="115"/>
      <c r="S202" s="109"/>
      <c r="T202" s="109"/>
      <c r="U202" s="109"/>
      <c r="V202" s="110"/>
      <c r="W202" s="109"/>
    </row>
    <row r="203" spans="1:23" ht="28.2" customHeight="1" x14ac:dyDescent="0.3">
      <c r="A203" s="109" t="s">
        <v>23</v>
      </c>
      <c r="B203" s="109" t="s">
        <v>24</v>
      </c>
      <c r="C203" s="109" t="s">
        <v>23</v>
      </c>
      <c r="D203" s="110" t="s">
        <v>1</v>
      </c>
      <c r="E203" s="109" t="s">
        <v>66</v>
      </c>
      <c r="F203" s="111" t="s">
        <v>866</v>
      </c>
      <c r="G203" s="112" t="s">
        <v>575</v>
      </c>
      <c r="H203" s="112" t="s">
        <v>867</v>
      </c>
      <c r="I203" s="111" t="s">
        <v>868</v>
      </c>
      <c r="J203" s="111"/>
      <c r="K203" s="109" t="s">
        <v>152</v>
      </c>
      <c r="L203" s="113">
        <v>45231</v>
      </c>
      <c r="M203" s="113">
        <v>45016</v>
      </c>
      <c r="N203" s="109">
        <v>1</v>
      </c>
      <c r="O203" s="110"/>
      <c r="P203" s="114">
        <v>10100</v>
      </c>
      <c r="Q203" s="110" t="s">
        <v>848</v>
      </c>
      <c r="R203" s="115"/>
      <c r="S203" s="109"/>
      <c r="T203" s="109"/>
      <c r="U203" s="109"/>
      <c r="V203" s="110"/>
      <c r="W203" s="109"/>
    </row>
    <row r="204" spans="1:23" ht="28.2" customHeight="1" x14ac:dyDescent="0.3">
      <c r="A204" s="59" t="s">
        <v>24</v>
      </c>
      <c r="B204" s="59" t="s">
        <v>23</v>
      </c>
      <c r="C204" s="59" t="s">
        <v>23</v>
      </c>
      <c r="D204" s="56" t="s">
        <v>0</v>
      </c>
      <c r="E204" s="59" t="s">
        <v>66</v>
      </c>
      <c r="F204" s="85" t="s">
        <v>869</v>
      </c>
      <c r="G204" s="57" t="s">
        <v>223</v>
      </c>
      <c r="H204" s="57" t="s">
        <v>870</v>
      </c>
      <c r="I204" s="85" t="s">
        <v>780</v>
      </c>
      <c r="J204" s="85">
        <v>73000000</v>
      </c>
      <c r="K204" s="59" t="s">
        <v>152</v>
      </c>
      <c r="L204" s="58">
        <v>44958</v>
      </c>
      <c r="M204" s="58">
        <v>45016</v>
      </c>
      <c r="N204" s="59">
        <v>0</v>
      </c>
      <c r="O204" s="56">
        <v>0</v>
      </c>
      <c r="P204" s="5">
        <v>2745</v>
      </c>
      <c r="Q204" s="116" t="s">
        <v>871</v>
      </c>
      <c r="R204" s="56"/>
      <c r="S204" s="59"/>
      <c r="T204" s="59" t="s">
        <v>23</v>
      </c>
      <c r="U204" s="59"/>
      <c r="V204" s="56" t="s">
        <v>872</v>
      </c>
      <c r="W204" s="59" t="s">
        <v>24</v>
      </c>
    </row>
    <row r="205" spans="1:23" ht="28.2" customHeight="1" x14ac:dyDescent="0.3">
      <c r="A205" s="46" t="s">
        <v>24</v>
      </c>
      <c r="B205" s="46" t="s">
        <v>24</v>
      </c>
      <c r="C205" s="46" t="s">
        <v>24</v>
      </c>
      <c r="D205" s="31" t="s">
        <v>2</v>
      </c>
      <c r="E205" s="46" t="s">
        <v>25</v>
      </c>
      <c r="F205" s="47" t="s">
        <v>873</v>
      </c>
      <c r="G205" s="32" t="s">
        <v>134</v>
      </c>
      <c r="H205" s="32" t="s">
        <v>874</v>
      </c>
      <c r="I205" s="47" t="s">
        <v>356</v>
      </c>
      <c r="J205" s="47">
        <v>48000000</v>
      </c>
      <c r="K205" s="46" t="s">
        <v>225</v>
      </c>
      <c r="L205" s="48">
        <v>45017</v>
      </c>
      <c r="M205" s="48">
        <v>46112</v>
      </c>
      <c r="N205" s="48">
        <v>46477</v>
      </c>
      <c r="O205" s="33">
        <v>46295</v>
      </c>
      <c r="P205" s="10">
        <v>31465.75</v>
      </c>
      <c r="Q205" s="31" t="s">
        <v>875</v>
      </c>
      <c r="R205" s="31" t="s">
        <v>876</v>
      </c>
      <c r="S205" s="46"/>
      <c r="T205" s="46" t="s">
        <v>23</v>
      </c>
      <c r="U205" s="55" t="s">
        <v>877</v>
      </c>
      <c r="V205" s="31" t="s">
        <v>878</v>
      </c>
      <c r="W205" s="46" t="s">
        <v>38</v>
      </c>
    </row>
    <row r="206" spans="1:23" ht="28.2" customHeight="1" x14ac:dyDescent="0.3">
      <c r="A206" s="46" t="s">
        <v>24</v>
      </c>
      <c r="B206" s="46" t="s">
        <v>23</v>
      </c>
      <c r="C206" s="46" t="s">
        <v>23</v>
      </c>
      <c r="D206" s="31" t="s">
        <v>0</v>
      </c>
      <c r="E206" s="46" t="s">
        <v>25</v>
      </c>
      <c r="F206" s="47" t="s">
        <v>879</v>
      </c>
      <c r="G206" s="32" t="s">
        <v>769</v>
      </c>
      <c r="H206" s="32" t="s">
        <v>880</v>
      </c>
      <c r="I206" s="47" t="s">
        <v>112</v>
      </c>
      <c r="J206" s="47">
        <v>30000000</v>
      </c>
      <c r="K206" s="46" t="s">
        <v>152</v>
      </c>
      <c r="L206" s="48">
        <v>44986</v>
      </c>
      <c r="M206" s="48">
        <v>45016</v>
      </c>
      <c r="N206" s="46"/>
      <c r="O206" s="31"/>
      <c r="P206" s="10">
        <v>4815</v>
      </c>
      <c r="Q206" s="31" t="s">
        <v>881</v>
      </c>
      <c r="R206" s="31" t="s">
        <v>882</v>
      </c>
      <c r="S206" s="46"/>
      <c r="T206" s="46" t="s">
        <v>23</v>
      </c>
      <c r="U206" s="55" t="s">
        <v>883</v>
      </c>
      <c r="V206" s="31" t="s">
        <v>884</v>
      </c>
      <c r="W206" s="46" t="s">
        <v>24</v>
      </c>
    </row>
    <row r="207" spans="1:23" ht="28.2" customHeight="1" x14ac:dyDescent="0.3">
      <c r="A207" s="46" t="s">
        <v>24</v>
      </c>
      <c r="B207" s="46" t="s">
        <v>24</v>
      </c>
      <c r="C207" s="46" t="s">
        <v>24</v>
      </c>
      <c r="D207" s="31" t="s">
        <v>2</v>
      </c>
      <c r="E207" s="46" t="s">
        <v>25</v>
      </c>
      <c r="F207" s="47" t="s">
        <v>885</v>
      </c>
      <c r="G207" s="32" t="s">
        <v>134</v>
      </c>
      <c r="H207" s="32" t="s">
        <v>886</v>
      </c>
      <c r="I207" s="47" t="s">
        <v>760</v>
      </c>
      <c r="J207" s="32" t="s">
        <v>887</v>
      </c>
      <c r="K207" s="46" t="s">
        <v>225</v>
      </c>
      <c r="L207" s="48">
        <v>45009</v>
      </c>
      <c r="M207" s="48">
        <v>45739</v>
      </c>
      <c r="N207" s="31" t="s">
        <v>888</v>
      </c>
      <c r="O207" s="31"/>
      <c r="P207" s="10">
        <v>250676</v>
      </c>
      <c r="Q207" s="31" t="s">
        <v>889</v>
      </c>
      <c r="R207" s="31" t="s">
        <v>890</v>
      </c>
      <c r="S207" s="46"/>
      <c r="T207" s="46" t="s">
        <v>23</v>
      </c>
      <c r="U207" s="46">
        <v>12239574</v>
      </c>
      <c r="V207" s="31" t="s">
        <v>43</v>
      </c>
      <c r="W207" s="46" t="s">
        <v>38</v>
      </c>
    </row>
    <row r="208" spans="1:23" ht="28.2" customHeight="1" x14ac:dyDescent="0.3">
      <c r="A208" s="46" t="s">
        <v>24</v>
      </c>
      <c r="B208" s="46" t="s">
        <v>24</v>
      </c>
      <c r="C208" s="46" t="s">
        <v>24</v>
      </c>
      <c r="D208" s="31" t="s">
        <v>2</v>
      </c>
      <c r="E208" s="46" t="s">
        <v>25</v>
      </c>
      <c r="F208" s="47" t="s">
        <v>891</v>
      </c>
      <c r="G208" s="32" t="s">
        <v>892</v>
      </c>
      <c r="H208" s="32" t="s">
        <v>893</v>
      </c>
      <c r="I208" s="47"/>
      <c r="J208" s="32"/>
      <c r="K208" s="46"/>
      <c r="L208" s="48"/>
      <c r="M208" s="48"/>
      <c r="N208" s="31"/>
      <c r="O208" s="31"/>
      <c r="P208" s="10"/>
      <c r="Q208" s="31"/>
      <c r="R208" s="31"/>
      <c r="S208" s="46"/>
      <c r="T208" s="46"/>
      <c r="U208" s="46"/>
      <c r="V208" s="31"/>
      <c r="W208" s="46"/>
    </row>
    <row r="209" spans="1:23" ht="28.2" customHeight="1" x14ac:dyDescent="0.3">
      <c r="A209" s="46" t="s">
        <v>23</v>
      </c>
      <c r="B209" s="46" t="s">
        <v>24</v>
      </c>
      <c r="C209" s="46" t="s">
        <v>23</v>
      </c>
      <c r="D209" s="31" t="s">
        <v>1</v>
      </c>
      <c r="E209" s="46" t="s">
        <v>25</v>
      </c>
      <c r="F209" s="47" t="s">
        <v>894</v>
      </c>
      <c r="G209" s="32" t="s">
        <v>26</v>
      </c>
      <c r="H209" s="32" t="s">
        <v>895</v>
      </c>
      <c r="I209" s="47" t="s">
        <v>440</v>
      </c>
      <c r="J209" s="47">
        <v>45000000</v>
      </c>
      <c r="K209" s="46" t="s">
        <v>152</v>
      </c>
      <c r="L209" s="48">
        <v>45005</v>
      </c>
      <c r="M209" s="48">
        <v>45078</v>
      </c>
      <c r="N209" s="46">
        <v>0</v>
      </c>
      <c r="O209" s="31"/>
      <c r="P209" s="10">
        <v>71844</v>
      </c>
      <c r="Q209" s="31" t="s">
        <v>896</v>
      </c>
      <c r="R209" s="31" t="s">
        <v>897</v>
      </c>
      <c r="S209" s="46"/>
      <c r="T209" s="46" t="s">
        <v>23</v>
      </c>
      <c r="U209" s="55" t="s">
        <v>898</v>
      </c>
      <c r="V209" s="18" t="s">
        <v>466</v>
      </c>
      <c r="W209" s="46" t="s">
        <v>38</v>
      </c>
    </row>
    <row r="210" spans="1:23" ht="28.2" customHeight="1" x14ac:dyDescent="0.3">
      <c r="A210" s="46" t="s">
        <v>24</v>
      </c>
      <c r="B210" s="46" t="s">
        <v>24</v>
      </c>
      <c r="C210" s="46" t="s">
        <v>24</v>
      </c>
      <c r="D210" s="31" t="s">
        <v>2</v>
      </c>
      <c r="E210" s="46" t="s">
        <v>25</v>
      </c>
      <c r="F210" s="47" t="s">
        <v>899</v>
      </c>
      <c r="G210" s="32" t="s">
        <v>900</v>
      </c>
      <c r="H210" s="32" t="s">
        <v>901</v>
      </c>
      <c r="I210" s="47" t="s">
        <v>105</v>
      </c>
      <c r="J210" s="117" t="s">
        <v>282</v>
      </c>
      <c r="K210" s="46" t="s">
        <v>225</v>
      </c>
      <c r="L210" s="48">
        <v>44927</v>
      </c>
      <c r="M210" s="48">
        <v>45016</v>
      </c>
      <c r="N210" s="31" t="s">
        <v>902</v>
      </c>
      <c r="O210" s="31"/>
      <c r="P210" s="10">
        <v>80000</v>
      </c>
      <c r="Q210" s="31" t="s">
        <v>347</v>
      </c>
      <c r="R210" s="31"/>
      <c r="S210" s="46"/>
      <c r="T210" s="46" t="s">
        <v>23</v>
      </c>
      <c r="U210" s="46"/>
      <c r="V210" s="31" t="s">
        <v>903</v>
      </c>
      <c r="W210" s="46" t="s">
        <v>24</v>
      </c>
    </row>
    <row r="211" spans="1:23" ht="28.2" customHeight="1" x14ac:dyDescent="0.3">
      <c r="A211" s="46" t="s">
        <v>24</v>
      </c>
      <c r="B211" s="46" t="s">
        <v>24</v>
      </c>
      <c r="C211" s="46" t="s">
        <v>24</v>
      </c>
      <c r="D211" s="31" t="s">
        <v>2</v>
      </c>
      <c r="E211" s="46" t="s">
        <v>25</v>
      </c>
      <c r="F211" s="47" t="s">
        <v>269</v>
      </c>
      <c r="G211" s="32" t="s">
        <v>181</v>
      </c>
      <c r="H211" s="32" t="s">
        <v>904</v>
      </c>
      <c r="I211" s="47" t="s">
        <v>356</v>
      </c>
      <c r="J211" s="47">
        <v>48000000</v>
      </c>
      <c r="K211" s="46" t="s">
        <v>225</v>
      </c>
      <c r="L211" s="48">
        <v>44773</v>
      </c>
      <c r="M211" s="48">
        <v>46598</v>
      </c>
      <c r="N211" s="46"/>
      <c r="O211" s="31"/>
      <c r="P211" s="10">
        <f>2097*5</f>
        <v>10485</v>
      </c>
      <c r="Q211" s="31" t="s">
        <v>905</v>
      </c>
      <c r="R211" s="31" t="s">
        <v>906</v>
      </c>
      <c r="S211" s="46"/>
      <c r="T211" s="46"/>
      <c r="U211" s="55" t="s">
        <v>907</v>
      </c>
      <c r="V211" s="118" t="s">
        <v>908</v>
      </c>
      <c r="W211" s="46" t="s">
        <v>24</v>
      </c>
    </row>
    <row r="212" spans="1:23" ht="28.2" customHeight="1" x14ac:dyDescent="0.3">
      <c r="A212" s="59" t="s">
        <v>23</v>
      </c>
      <c r="B212" s="59" t="s">
        <v>24</v>
      </c>
      <c r="C212" s="59" t="s">
        <v>23</v>
      </c>
      <c r="D212" s="56" t="s">
        <v>1</v>
      </c>
      <c r="E212" s="59" t="s">
        <v>66</v>
      </c>
      <c r="F212" s="85" t="s">
        <v>909</v>
      </c>
      <c r="G212" s="57" t="s">
        <v>223</v>
      </c>
      <c r="H212" s="57" t="s">
        <v>910</v>
      </c>
      <c r="I212" s="85" t="s">
        <v>28</v>
      </c>
      <c r="J212" s="85">
        <v>73000000</v>
      </c>
      <c r="K212" s="59" t="s">
        <v>152</v>
      </c>
      <c r="L212" s="58">
        <v>45035</v>
      </c>
      <c r="M212" s="58">
        <v>45107</v>
      </c>
      <c r="N212" s="59"/>
      <c r="O212" s="56"/>
      <c r="P212" s="5">
        <v>10000</v>
      </c>
      <c r="Q212" s="56" t="s">
        <v>911</v>
      </c>
      <c r="R212" s="56" t="s">
        <v>912</v>
      </c>
      <c r="S212" s="59" t="s">
        <v>24</v>
      </c>
      <c r="T212" s="59" t="s">
        <v>23</v>
      </c>
      <c r="U212" s="59"/>
      <c r="V212" s="56" t="s">
        <v>872</v>
      </c>
      <c r="W212" s="59" t="s">
        <v>24</v>
      </c>
    </row>
    <row r="213" spans="1:23" ht="28.2" customHeight="1" x14ac:dyDescent="0.3">
      <c r="A213" s="46" t="s">
        <v>24</v>
      </c>
      <c r="B213" s="46" t="s">
        <v>24</v>
      </c>
      <c r="C213" s="46" t="s">
        <v>24</v>
      </c>
      <c r="D213" s="31" t="s">
        <v>2</v>
      </c>
      <c r="E213" s="46" t="s">
        <v>25</v>
      </c>
      <c r="F213" s="47" t="s">
        <v>913</v>
      </c>
      <c r="G213" s="32" t="s">
        <v>223</v>
      </c>
      <c r="H213" s="32" t="s">
        <v>914</v>
      </c>
      <c r="I213" s="47" t="s">
        <v>105</v>
      </c>
      <c r="J213" s="47">
        <v>73000000</v>
      </c>
      <c r="K213" s="46" t="s">
        <v>225</v>
      </c>
      <c r="L213" s="48">
        <v>44866</v>
      </c>
      <c r="M213" s="48">
        <v>45230</v>
      </c>
      <c r="N213" s="46"/>
      <c r="O213" s="31"/>
      <c r="P213" s="10">
        <v>1198.8</v>
      </c>
      <c r="Q213" s="31" t="s">
        <v>915</v>
      </c>
      <c r="R213" s="31" t="s">
        <v>916</v>
      </c>
      <c r="S213" s="46" t="s">
        <v>24</v>
      </c>
      <c r="T213" s="46" t="s">
        <v>23</v>
      </c>
      <c r="U213" s="46"/>
      <c r="V213" s="31" t="s">
        <v>917</v>
      </c>
      <c r="W213" s="46"/>
    </row>
    <row r="214" spans="1:23" ht="28.2" customHeight="1" x14ac:dyDescent="0.3">
      <c r="A214" s="59" t="s">
        <v>23</v>
      </c>
      <c r="B214" s="59" t="s">
        <v>24</v>
      </c>
      <c r="C214" s="59" t="s">
        <v>23</v>
      </c>
      <c r="D214" s="56" t="s">
        <v>1</v>
      </c>
      <c r="E214" s="59" t="s">
        <v>66</v>
      </c>
      <c r="F214" s="85" t="s">
        <v>918</v>
      </c>
      <c r="G214" s="57" t="s">
        <v>110</v>
      </c>
      <c r="H214" s="57" t="s">
        <v>919</v>
      </c>
      <c r="I214" s="85" t="s">
        <v>28</v>
      </c>
      <c r="J214" s="85">
        <v>71000000</v>
      </c>
      <c r="K214" s="59" t="s">
        <v>152</v>
      </c>
      <c r="L214" s="58">
        <v>45041</v>
      </c>
      <c r="M214" s="58">
        <v>45128</v>
      </c>
      <c r="N214" s="59"/>
      <c r="O214" s="56"/>
      <c r="P214" s="5">
        <v>106048</v>
      </c>
      <c r="Q214" s="56" t="s">
        <v>920</v>
      </c>
      <c r="R214" s="56" t="s">
        <v>921</v>
      </c>
      <c r="S214" s="59"/>
      <c r="T214" s="59"/>
      <c r="U214" s="59"/>
      <c r="V214" s="56" t="s">
        <v>108</v>
      </c>
      <c r="W214" s="59" t="s">
        <v>24</v>
      </c>
    </row>
    <row r="215" spans="1:23" ht="28.2" customHeight="1" x14ac:dyDescent="0.3">
      <c r="A215" s="59" t="s">
        <v>23</v>
      </c>
      <c r="B215" s="59" t="s">
        <v>24</v>
      </c>
      <c r="C215" s="59" t="s">
        <v>23</v>
      </c>
      <c r="D215" s="56" t="s">
        <v>1</v>
      </c>
      <c r="E215" s="59" t="s">
        <v>66</v>
      </c>
      <c r="F215" s="85" t="s">
        <v>922</v>
      </c>
      <c r="G215" s="57" t="s">
        <v>110</v>
      </c>
      <c r="H215" s="57" t="s">
        <v>923</v>
      </c>
      <c r="I215" s="85" t="s">
        <v>28</v>
      </c>
      <c r="J215" s="85">
        <v>71000000</v>
      </c>
      <c r="K215" s="59" t="s">
        <v>152</v>
      </c>
      <c r="L215" s="58">
        <v>45005</v>
      </c>
      <c r="M215" s="58">
        <v>45107</v>
      </c>
      <c r="N215" s="59"/>
      <c r="O215" s="56"/>
      <c r="P215" s="5">
        <v>117188.77</v>
      </c>
      <c r="Q215" s="56" t="s">
        <v>920</v>
      </c>
      <c r="R215" s="56" t="s">
        <v>921</v>
      </c>
      <c r="S215" s="59"/>
      <c r="T215" s="59"/>
      <c r="U215" s="59"/>
      <c r="V215" s="56" t="s">
        <v>48</v>
      </c>
      <c r="W215" s="59" t="s">
        <v>24</v>
      </c>
    </row>
    <row r="216" spans="1:23" ht="28.2" customHeight="1" x14ac:dyDescent="0.3">
      <c r="A216" s="59" t="s">
        <v>23</v>
      </c>
      <c r="B216" s="59" t="s">
        <v>24</v>
      </c>
      <c r="C216" s="59" t="s">
        <v>23</v>
      </c>
      <c r="D216" s="56" t="s">
        <v>1</v>
      </c>
      <c r="E216" s="59" t="s">
        <v>66</v>
      </c>
      <c r="F216" s="85" t="s">
        <v>924</v>
      </c>
      <c r="G216" s="57" t="s">
        <v>110</v>
      </c>
      <c r="H216" s="57" t="s">
        <v>925</v>
      </c>
      <c r="I216" s="85" t="s">
        <v>28</v>
      </c>
      <c r="J216" s="85">
        <v>71000000</v>
      </c>
      <c r="K216" s="59" t="s">
        <v>152</v>
      </c>
      <c r="L216" s="58">
        <v>45005</v>
      </c>
      <c r="M216" s="58">
        <v>45058</v>
      </c>
      <c r="N216" s="59"/>
      <c r="O216" s="56"/>
      <c r="P216" s="5">
        <v>123286.08</v>
      </c>
      <c r="Q216" s="56" t="s">
        <v>920</v>
      </c>
      <c r="R216" s="56" t="s">
        <v>921</v>
      </c>
      <c r="S216" s="59"/>
      <c r="T216" s="59"/>
      <c r="U216" s="59"/>
      <c r="V216" s="56" t="s">
        <v>48</v>
      </c>
      <c r="W216" s="59" t="s">
        <v>24</v>
      </c>
    </row>
    <row r="217" spans="1:23" ht="28.2" customHeight="1" x14ac:dyDescent="0.3">
      <c r="A217" s="59" t="s">
        <v>23</v>
      </c>
      <c r="B217" s="59" t="s">
        <v>24</v>
      </c>
      <c r="C217" s="59" t="s">
        <v>23</v>
      </c>
      <c r="D217" s="56" t="s">
        <v>1</v>
      </c>
      <c r="E217" s="59" t="s">
        <v>66</v>
      </c>
      <c r="F217" s="85" t="s">
        <v>926</v>
      </c>
      <c r="G217" s="57" t="s">
        <v>110</v>
      </c>
      <c r="H217" s="57" t="s">
        <v>927</v>
      </c>
      <c r="I217" s="85" t="s">
        <v>28</v>
      </c>
      <c r="J217" s="85">
        <v>71000000</v>
      </c>
      <c r="K217" s="59" t="s">
        <v>152</v>
      </c>
      <c r="L217" s="58">
        <v>45005</v>
      </c>
      <c r="M217" s="58">
        <v>45107</v>
      </c>
      <c r="N217" s="59"/>
      <c r="O217" s="56"/>
      <c r="P217" s="5">
        <v>160878</v>
      </c>
      <c r="Q217" s="56" t="s">
        <v>920</v>
      </c>
      <c r="R217" s="56" t="s">
        <v>928</v>
      </c>
      <c r="S217" s="59"/>
      <c r="T217" s="59"/>
      <c r="U217" s="59"/>
      <c r="V217" s="56" t="s">
        <v>48</v>
      </c>
      <c r="W217" s="59" t="s">
        <v>24</v>
      </c>
    </row>
    <row r="218" spans="1:23" ht="28.2" customHeight="1" x14ac:dyDescent="0.3">
      <c r="A218" s="46" t="s">
        <v>23</v>
      </c>
      <c r="B218" s="46" t="s">
        <v>24</v>
      </c>
      <c r="C218" s="46" t="s">
        <v>23</v>
      </c>
      <c r="D218" s="31" t="s">
        <v>1</v>
      </c>
      <c r="E218" s="46" t="s">
        <v>148</v>
      </c>
      <c r="F218" s="47" t="s">
        <v>929</v>
      </c>
      <c r="G218" s="32" t="s">
        <v>134</v>
      </c>
      <c r="H218" s="32" t="s">
        <v>930</v>
      </c>
      <c r="I218" s="47" t="s">
        <v>112</v>
      </c>
      <c r="J218" s="47">
        <v>31000000</v>
      </c>
      <c r="K218" s="46" t="s">
        <v>225</v>
      </c>
      <c r="L218" s="48">
        <v>45078</v>
      </c>
      <c r="M218" s="48">
        <v>46173</v>
      </c>
      <c r="N218" s="46"/>
      <c r="O218" s="31"/>
      <c r="P218" s="10">
        <v>15796</v>
      </c>
      <c r="Q218" s="31" t="s">
        <v>931</v>
      </c>
      <c r="R218" s="31" t="s">
        <v>932</v>
      </c>
      <c r="S218" s="46"/>
      <c r="T218" s="46"/>
      <c r="U218" s="46"/>
      <c r="V218" s="31" t="s">
        <v>267</v>
      </c>
      <c r="W218" s="46" t="s">
        <v>38</v>
      </c>
    </row>
    <row r="219" spans="1:23" ht="28.2" customHeight="1" x14ac:dyDescent="0.3">
      <c r="A219" s="46" t="s">
        <v>23</v>
      </c>
      <c r="B219" s="46" t="s">
        <v>24</v>
      </c>
      <c r="C219" s="46" t="s">
        <v>23</v>
      </c>
      <c r="D219" s="31" t="s">
        <v>1</v>
      </c>
      <c r="E219" s="46" t="s">
        <v>25</v>
      </c>
      <c r="F219" s="47" t="s">
        <v>933</v>
      </c>
      <c r="G219" s="32" t="s">
        <v>26</v>
      </c>
      <c r="H219" s="32" t="s">
        <v>934</v>
      </c>
      <c r="I219" s="47" t="s">
        <v>440</v>
      </c>
      <c r="J219" s="47">
        <v>45000000</v>
      </c>
      <c r="K219" s="46" t="s">
        <v>152</v>
      </c>
      <c r="L219" s="48">
        <v>45078</v>
      </c>
      <c r="M219" s="48">
        <v>45291</v>
      </c>
      <c r="N219" s="46"/>
      <c r="O219" s="31"/>
      <c r="P219" s="10">
        <v>115664</v>
      </c>
      <c r="Q219" s="31" t="s">
        <v>935</v>
      </c>
      <c r="R219" s="31" t="s">
        <v>936</v>
      </c>
      <c r="S219" s="46" t="s">
        <v>24</v>
      </c>
      <c r="T219" s="46" t="s">
        <v>23</v>
      </c>
      <c r="U219" s="46">
        <v>1192783</v>
      </c>
      <c r="V219" s="31" t="s">
        <v>466</v>
      </c>
      <c r="W219" s="46" t="s">
        <v>24</v>
      </c>
    </row>
    <row r="220" spans="1:23" ht="28.2" customHeight="1" x14ac:dyDescent="0.3">
      <c r="A220" s="46" t="s">
        <v>23</v>
      </c>
      <c r="B220" s="46" t="s">
        <v>24</v>
      </c>
      <c r="C220" s="46" t="s">
        <v>24</v>
      </c>
      <c r="D220" s="31" t="s">
        <v>1</v>
      </c>
      <c r="E220" s="46" t="s">
        <v>25</v>
      </c>
      <c r="F220" s="47" t="s">
        <v>269</v>
      </c>
      <c r="G220" s="32" t="s">
        <v>181</v>
      </c>
      <c r="H220" s="32" t="s">
        <v>937</v>
      </c>
      <c r="I220" s="47" t="s">
        <v>356</v>
      </c>
      <c r="J220" s="47">
        <v>48000000</v>
      </c>
      <c r="K220" s="46" t="s">
        <v>225</v>
      </c>
      <c r="L220" s="48">
        <v>45099</v>
      </c>
      <c r="M220" s="48">
        <v>46194</v>
      </c>
      <c r="N220" s="46"/>
      <c r="O220" s="31"/>
      <c r="P220" s="10">
        <v>12500</v>
      </c>
      <c r="Q220" s="31" t="s">
        <v>938</v>
      </c>
      <c r="R220" s="31" t="s">
        <v>939</v>
      </c>
      <c r="S220" s="46"/>
      <c r="T220" s="46"/>
      <c r="U220" s="46"/>
      <c r="V220" s="31" t="s">
        <v>878</v>
      </c>
      <c r="W220" s="46" t="s">
        <v>24</v>
      </c>
    </row>
    <row r="221" spans="1:23" ht="28.2" customHeight="1" x14ac:dyDescent="0.3">
      <c r="A221" s="59" t="s">
        <v>23</v>
      </c>
      <c r="B221" s="59" t="s">
        <v>24</v>
      </c>
      <c r="C221" s="59" t="s">
        <v>23</v>
      </c>
      <c r="D221" s="56" t="s">
        <v>940</v>
      </c>
      <c r="E221" s="59" t="s">
        <v>66</v>
      </c>
      <c r="F221" s="119" t="s">
        <v>941</v>
      </c>
      <c r="G221" s="57" t="s">
        <v>110</v>
      </c>
      <c r="H221" s="120" t="s">
        <v>942</v>
      </c>
      <c r="I221" s="85" t="s">
        <v>28</v>
      </c>
      <c r="J221" s="85">
        <v>71000000</v>
      </c>
      <c r="K221" s="59" t="s">
        <v>152</v>
      </c>
      <c r="L221" s="58">
        <v>45096</v>
      </c>
      <c r="M221" s="58">
        <v>45163</v>
      </c>
      <c r="N221" s="59"/>
      <c r="O221" s="56"/>
      <c r="P221" s="5">
        <v>45944</v>
      </c>
      <c r="Q221" s="56" t="s">
        <v>920</v>
      </c>
      <c r="R221" s="56" t="s">
        <v>928</v>
      </c>
      <c r="S221" s="59"/>
      <c r="T221" s="59"/>
      <c r="U221" s="59"/>
      <c r="V221" s="56"/>
      <c r="W221" s="59"/>
    </row>
    <row r="222" spans="1:23" ht="28.2" customHeight="1" x14ac:dyDescent="0.3">
      <c r="A222" s="59" t="s">
        <v>24</v>
      </c>
      <c r="B222" s="59" t="s">
        <v>24</v>
      </c>
      <c r="C222" s="59" t="s">
        <v>24</v>
      </c>
      <c r="D222" s="56" t="s">
        <v>2</v>
      </c>
      <c r="E222" s="59" t="s">
        <v>66</v>
      </c>
      <c r="F222" s="119" t="s">
        <v>943</v>
      </c>
      <c r="G222" s="57" t="s">
        <v>110</v>
      </c>
      <c r="H222" s="120" t="s">
        <v>944</v>
      </c>
      <c r="I222" s="85" t="s">
        <v>28</v>
      </c>
      <c r="J222" s="85">
        <v>73000000</v>
      </c>
      <c r="K222" s="59" t="s">
        <v>152</v>
      </c>
      <c r="L222" s="58">
        <v>45078</v>
      </c>
      <c r="M222" s="58">
        <v>45170</v>
      </c>
      <c r="N222" s="59"/>
      <c r="O222" s="56"/>
      <c r="P222" s="5">
        <v>59475</v>
      </c>
      <c r="Q222" s="56" t="s">
        <v>706</v>
      </c>
      <c r="R222" s="56" t="s">
        <v>707</v>
      </c>
      <c r="S222" s="59"/>
      <c r="T222" s="59"/>
      <c r="U222" s="59"/>
      <c r="V222" s="56"/>
      <c r="W222" s="59"/>
    </row>
    <row r="223" spans="1:23" ht="28.2" customHeight="1" x14ac:dyDescent="0.3">
      <c r="A223" s="46" t="s">
        <v>23</v>
      </c>
      <c r="B223" s="46" t="s">
        <v>24</v>
      </c>
      <c r="C223" s="46" t="s">
        <v>23</v>
      </c>
      <c r="D223" s="31" t="s">
        <v>1</v>
      </c>
      <c r="E223" s="46" t="s">
        <v>25</v>
      </c>
      <c r="F223" s="121" t="s">
        <v>945</v>
      </c>
      <c r="G223" s="32" t="s">
        <v>110</v>
      </c>
      <c r="H223" s="122" t="s">
        <v>946</v>
      </c>
      <c r="I223" s="47" t="s">
        <v>28</v>
      </c>
      <c r="J223" s="47">
        <v>73000000</v>
      </c>
      <c r="K223" s="46" t="s">
        <v>152</v>
      </c>
      <c r="L223" s="48">
        <v>45078</v>
      </c>
      <c r="M223" s="48">
        <v>45443</v>
      </c>
      <c r="N223" s="46"/>
      <c r="O223" s="31"/>
      <c r="P223" s="10">
        <v>116210</v>
      </c>
      <c r="Q223" s="31" t="s">
        <v>706</v>
      </c>
      <c r="R223" s="31" t="s">
        <v>707</v>
      </c>
      <c r="S223" s="46"/>
      <c r="T223" s="46"/>
      <c r="U223" s="46"/>
      <c r="V223" s="31"/>
      <c r="W223" s="46"/>
    </row>
    <row r="224" spans="1:23" ht="28.2" customHeight="1" x14ac:dyDescent="0.3">
      <c r="A224" s="86" t="s">
        <v>23</v>
      </c>
      <c r="B224" s="86" t="s">
        <v>24</v>
      </c>
      <c r="C224" s="86" t="s">
        <v>23</v>
      </c>
      <c r="D224" s="90" t="s">
        <v>947</v>
      </c>
      <c r="E224" s="46" t="s">
        <v>25</v>
      </c>
      <c r="F224" s="47" t="s">
        <v>948</v>
      </c>
      <c r="G224" s="32" t="s">
        <v>26</v>
      </c>
      <c r="H224" s="123" t="s">
        <v>949</v>
      </c>
      <c r="I224" s="87" t="s">
        <v>28</v>
      </c>
      <c r="J224" s="87">
        <v>73000000</v>
      </c>
      <c r="K224" s="46" t="s">
        <v>152</v>
      </c>
      <c r="L224" s="89">
        <v>45048</v>
      </c>
      <c r="M224" s="89">
        <v>45747</v>
      </c>
      <c r="N224" s="86"/>
      <c r="O224" s="90"/>
      <c r="P224" s="100">
        <v>85914</v>
      </c>
      <c r="Q224" s="90" t="s">
        <v>950</v>
      </c>
      <c r="R224" s="90" t="s">
        <v>951</v>
      </c>
      <c r="S224" s="86"/>
      <c r="T224" s="86"/>
      <c r="U224" s="86"/>
      <c r="V224" s="90" t="s">
        <v>108</v>
      </c>
      <c r="W224" s="86" t="s">
        <v>24</v>
      </c>
    </row>
    <row r="225" spans="1:23" ht="28.2" customHeight="1" x14ac:dyDescent="0.3">
      <c r="A225" s="86" t="s">
        <v>24</v>
      </c>
      <c r="B225" s="86" t="s">
        <v>24</v>
      </c>
      <c r="C225" s="86" t="s">
        <v>24</v>
      </c>
      <c r="D225" s="90" t="s">
        <v>2</v>
      </c>
      <c r="E225" s="86" t="s">
        <v>25</v>
      </c>
      <c r="F225" s="87" t="s">
        <v>952</v>
      </c>
      <c r="G225" s="88" t="s">
        <v>953</v>
      </c>
      <c r="H225" s="64" t="s">
        <v>954</v>
      </c>
      <c r="I225" s="87" t="s">
        <v>28</v>
      </c>
      <c r="J225" s="106" t="s">
        <v>282</v>
      </c>
      <c r="K225" s="86" t="s">
        <v>548</v>
      </c>
      <c r="L225" s="89">
        <v>45124</v>
      </c>
      <c r="M225" s="89">
        <v>45230</v>
      </c>
      <c r="N225" s="86"/>
      <c r="O225" s="90"/>
      <c r="P225" s="100">
        <v>6000</v>
      </c>
      <c r="Q225" s="90" t="s">
        <v>955</v>
      </c>
      <c r="R225" s="90" t="s">
        <v>956</v>
      </c>
      <c r="S225" s="86"/>
      <c r="T225" s="86" t="s">
        <v>730</v>
      </c>
      <c r="U225" s="86"/>
      <c r="V225" s="90" t="s">
        <v>783</v>
      </c>
      <c r="W225" s="86" t="s">
        <v>24</v>
      </c>
    </row>
    <row r="226" spans="1:23" ht="28.2" customHeight="1" x14ac:dyDescent="0.3">
      <c r="A226" s="86" t="s">
        <v>24</v>
      </c>
      <c r="B226" s="86" t="s">
        <v>23</v>
      </c>
      <c r="C226" s="86" t="s">
        <v>23</v>
      </c>
      <c r="D226" s="90" t="s">
        <v>0</v>
      </c>
      <c r="E226" s="86" t="s">
        <v>148</v>
      </c>
      <c r="F226" s="87" t="s">
        <v>957</v>
      </c>
      <c r="G226" s="88" t="s">
        <v>26</v>
      </c>
      <c r="H226" s="32" t="s">
        <v>958</v>
      </c>
      <c r="I226" s="87" t="s">
        <v>105</v>
      </c>
      <c r="J226" s="87">
        <v>73000000</v>
      </c>
      <c r="K226" s="86" t="s">
        <v>548</v>
      </c>
      <c r="L226" s="89">
        <v>45017</v>
      </c>
      <c r="M226" s="89">
        <v>45230</v>
      </c>
      <c r="N226" s="86"/>
      <c r="O226" s="90"/>
      <c r="P226" s="100">
        <v>19820</v>
      </c>
      <c r="Q226" s="90" t="s">
        <v>959</v>
      </c>
      <c r="R226" s="90" t="s">
        <v>960</v>
      </c>
      <c r="S226" s="86" t="s">
        <v>24</v>
      </c>
      <c r="T226" s="86" t="s">
        <v>730</v>
      </c>
      <c r="U226" s="105" t="s">
        <v>961</v>
      </c>
      <c r="V226" s="90" t="s">
        <v>783</v>
      </c>
      <c r="W226" s="86" t="s">
        <v>38</v>
      </c>
    </row>
    <row r="227" spans="1:23" ht="28.2" customHeight="1" x14ac:dyDescent="0.3">
      <c r="A227" s="86" t="s">
        <v>24</v>
      </c>
      <c r="B227" s="86" t="s">
        <v>23</v>
      </c>
      <c r="C227" s="86" t="s">
        <v>23</v>
      </c>
      <c r="D227" s="90" t="s">
        <v>0</v>
      </c>
      <c r="E227" s="86" t="s">
        <v>25</v>
      </c>
      <c r="F227" s="87" t="s">
        <v>962</v>
      </c>
      <c r="G227" s="88" t="s">
        <v>223</v>
      </c>
      <c r="H227" s="88" t="s">
        <v>963</v>
      </c>
      <c r="I227" s="87" t="s">
        <v>105</v>
      </c>
      <c r="J227" s="87">
        <v>48000000</v>
      </c>
      <c r="K227" s="86" t="s">
        <v>225</v>
      </c>
      <c r="L227" s="89">
        <v>45017</v>
      </c>
      <c r="M227" s="89">
        <v>45382</v>
      </c>
      <c r="N227" s="86"/>
      <c r="O227" s="90"/>
      <c r="P227" s="100">
        <v>15000</v>
      </c>
      <c r="Q227" s="90" t="s">
        <v>964</v>
      </c>
      <c r="R227" s="90" t="s">
        <v>965</v>
      </c>
      <c r="S227" s="86" t="s">
        <v>24</v>
      </c>
      <c r="T227" s="86" t="s">
        <v>730</v>
      </c>
      <c r="U227" s="86"/>
      <c r="V227" s="90" t="s">
        <v>966</v>
      </c>
      <c r="W227" s="86" t="s">
        <v>38</v>
      </c>
    </row>
    <row r="228" spans="1:23" ht="28.2" customHeight="1" x14ac:dyDescent="0.3">
      <c r="A228" s="46" t="s">
        <v>24</v>
      </c>
      <c r="B228" s="46" t="s">
        <v>23</v>
      </c>
      <c r="C228" s="46" t="s">
        <v>23</v>
      </c>
      <c r="D228" s="31" t="s">
        <v>0</v>
      </c>
      <c r="E228" s="46" t="s">
        <v>25</v>
      </c>
      <c r="F228" s="47" t="s">
        <v>967</v>
      </c>
      <c r="G228" s="32" t="s">
        <v>134</v>
      </c>
      <c r="H228" s="32" t="s">
        <v>968</v>
      </c>
      <c r="I228" s="47" t="s">
        <v>760</v>
      </c>
      <c r="J228" s="47">
        <v>16000000</v>
      </c>
      <c r="K228" s="46" t="s">
        <v>548</v>
      </c>
      <c r="L228" s="48">
        <v>45153</v>
      </c>
      <c r="M228" s="48">
        <v>45169</v>
      </c>
      <c r="N228" s="46"/>
      <c r="O228" s="31"/>
      <c r="P228" s="10">
        <v>12416</v>
      </c>
      <c r="Q228" s="31" t="s">
        <v>969</v>
      </c>
      <c r="R228" s="31" t="s">
        <v>970</v>
      </c>
      <c r="S228" s="46"/>
      <c r="T228" s="46"/>
      <c r="U228" s="46"/>
      <c r="V228" s="18" t="s">
        <v>466</v>
      </c>
      <c r="W228" s="46" t="s">
        <v>24</v>
      </c>
    </row>
    <row r="229" spans="1:23" ht="28.2" customHeight="1" x14ac:dyDescent="0.3">
      <c r="A229" s="46" t="s">
        <v>24</v>
      </c>
      <c r="B229" s="46" t="s">
        <v>24</v>
      </c>
      <c r="C229" s="46" t="s">
        <v>24</v>
      </c>
      <c r="D229" s="31" t="s">
        <v>2</v>
      </c>
      <c r="E229" s="46" t="s">
        <v>25</v>
      </c>
      <c r="F229" s="47" t="s">
        <v>971</v>
      </c>
      <c r="G229" s="32" t="s">
        <v>769</v>
      </c>
      <c r="H229" s="32" t="s">
        <v>433</v>
      </c>
      <c r="I229" s="47" t="s">
        <v>105</v>
      </c>
      <c r="J229" s="47">
        <v>48000000</v>
      </c>
      <c r="K229" s="46" t="s">
        <v>225</v>
      </c>
      <c r="L229" s="48">
        <v>45142</v>
      </c>
      <c r="M229" s="48">
        <v>46237</v>
      </c>
      <c r="N229" s="46"/>
      <c r="O229" s="31"/>
      <c r="P229" s="10">
        <v>7706.25</v>
      </c>
      <c r="Q229" s="18" t="s">
        <v>435</v>
      </c>
      <c r="R229" s="54" t="s">
        <v>436</v>
      </c>
      <c r="S229" s="46"/>
      <c r="T229" s="46"/>
      <c r="U229" s="46"/>
      <c r="V229" s="31"/>
      <c r="W229" s="46"/>
    </row>
    <row r="230" spans="1:23" ht="28.2" customHeight="1" x14ac:dyDescent="0.3">
      <c r="A230" s="46" t="s">
        <v>23</v>
      </c>
      <c r="B230" s="46" t="s">
        <v>24</v>
      </c>
      <c r="C230" s="46" t="s">
        <v>23</v>
      </c>
      <c r="D230" s="31" t="s">
        <v>1</v>
      </c>
      <c r="E230" s="46" t="s">
        <v>25</v>
      </c>
      <c r="F230" s="47" t="s">
        <v>972</v>
      </c>
      <c r="G230" s="32" t="s">
        <v>532</v>
      </c>
      <c r="H230" s="32" t="s">
        <v>973</v>
      </c>
      <c r="I230" s="47" t="s">
        <v>28</v>
      </c>
      <c r="J230" s="47">
        <v>73000000</v>
      </c>
      <c r="K230" s="46" t="s">
        <v>548</v>
      </c>
      <c r="L230" s="48">
        <v>45078</v>
      </c>
      <c r="M230" s="48">
        <v>45169</v>
      </c>
      <c r="N230" s="46"/>
      <c r="O230" s="31"/>
      <c r="P230" s="10">
        <v>3240</v>
      </c>
      <c r="Q230" s="31" t="s">
        <v>848</v>
      </c>
      <c r="R230" s="31" t="s">
        <v>974</v>
      </c>
      <c r="S230" s="46"/>
      <c r="T230" s="46"/>
      <c r="U230" s="46">
        <v>8059162</v>
      </c>
      <c r="V230" s="31" t="s">
        <v>872</v>
      </c>
      <c r="W230" s="46" t="s">
        <v>24</v>
      </c>
    </row>
    <row r="231" spans="1:23" ht="28.2" customHeight="1" x14ac:dyDescent="0.3">
      <c r="A231" s="46" t="s">
        <v>23</v>
      </c>
      <c r="B231" s="46" t="s">
        <v>24</v>
      </c>
      <c r="C231" s="46" t="s">
        <v>23</v>
      </c>
      <c r="D231" s="31" t="s">
        <v>1</v>
      </c>
      <c r="E231" s="46" t="s">
        <v>25</v>
      </c>
      <c r="F231" s="47" t="s">
        <v>975</v>
      </c>
      <c r="G231" s="32" t="s">
        <v>532</v>
      </c>
      <c r="H231" s="32" t="s">
        <v>976</v>
      </c>
      <c r="I231" s="47" t="s">
        <v>760</v>
      </c>
      <c r="J231" s="47">
        <v>35000000</v>
      </c>
      <c r="K231" s="46" t="s">
        <v>548</v>
      </c>
      <c r="L231" s="48">
        <v>45178</v>
      </c>
      <c r="M231" s="48">
        <v>45908</v>
      </c>
      <c r="N231" s="46"/>
      <c r="O231" s="31"/>
      <c r="P231" s="10">
        <v>31750</v>
      </c>
      <c r="Q231" s="31" t="s">
        <v>977</v>
      </c>
      <c r="R231" s="31" t="s">
        <v>978</v>
      </c>
      <c r="S231" s="46"/>
      <c r="T231" s="46"/>
      <c r="U231" s="46"/>
      <c r="V231" s="31" t="s">
        <v>979</v>
      </c>
      <c r="W231" s="46"/>
    </row>
    <row r="232" spans="1:23" ht="28.2" customHeight="1" x14ac:dyDescent="0.3">
      <c r="A232" s="59" t="s">
        <v>23</v>
      </c>
      <c r="B232" s="59" t="s">
        <v>38</v>
      </c>
      <c r="C232" s="59" t="s">
        <v>23</v>
      </c>
      <c r="D232" s="56" t="s">
        <v>1</v>
      </c>
      <c r="E232" s="59" t="s">
        <v>431</v>
      </c>
      <c r="F232" s="85" t="s">
        <v>980</v>
      </c>
      <c r="G232" s="57" t="s">
        <v>953</v>
      </c>
      <c r="H232" s="57" t="s">
        <v>981</v>
      </c>
      <c r="I232" s="85" t="s">
        <v>760</v>
      </c>
      <c r="J232" s="85">
        <v>30000000</v>
      </c>
      <c r="K232" s="59" t="s">
        <v>548</v>
      </c>
      <c r="L232" s="58">
        <v>45017</v>
      </c>
      <c r="M232" s="58">
        <v>45046</v>
      </c>
      <c r="N232" s="59"/>
      <c r="O232" s="56"/>
      <c r="P232" s="5">
        <v>2655</v>
      </c>
      <c r="Q232" s="56" t="s">
        <v>982</v>
      </c>
      <c r="R232" s="56" t="s">
        <v>983</v>
      </c>
      <c r="S232" s="59"/>
      <c r="T232" s="59"/>
      <c r="U232" s="59"/>
      <c r="V232" s="56" t="s">
        <v>979</v>
      </c>
      <c r="W232" s="59" t="s">
        <v>38</v>
      </c>
    </row>
    <row r="233" spans="1:23" ht="28.2" customHeight="1" x14ac:dyDescent="0.3">
      <c r="A233" s="46" t="s">
        <v>24</v>
      </c>
      <c r="B233" s="46" t="s">
        <v>24</v>
      </c>
      <c r="C233" s="46" t="s">
        <v>24</v>
      </c>
      <c r="D233" s="31" t="s">
        <v>2</v>
      </c>
      <c r="E233" s="46" t="s">
        <v>25</v>
      </c>
      <c r="F233" s="47" t="s">
        <v>984</v>
      </c>
      <c r="G233" s="32" t="s">
        <v>532</v>
      </c>
      <c r="H233" s="32" t="s">
        <v>985</v>
      </c>
      <c r="I233" s="47" t="s">
        <v>780</v>
      </c>
      <c r="J233" s="47">
        <v>73000000</v>
      </c>
      <c r="K233" s="46" t="s">
        <v>548</v>
      </c>
      <c r="L233" s="48">
        <v>45170</v>
      </c>
      <c r="M233" s="48">
        <v>45382</v>
      </c>
      <c r="N233" s="46"/>
      <c r="O233" s="31"/>
      <c r="P233" s="10">
        <v>36000</v>
      </c>
      <c r="Q233" s="31" t="s">
        <v>986</v>
      </c>
      <c r="R233" s="31" t="s">
        <v>987</v>
      </c>
      <c r="S233" s="46"/>
      <c r="T233" s="46"/>
      <c r="U233" s="46"/>
      <c r="V233" s="31" t="s">
        <v>988</v>
      </c>
      <c r="W233" s="46" t="s">
        <v>24</v>
      </c>
    </row>
    <row r="234" spans="1:23" ht="28.2" customHeight="1" x14ac:dyDescent="0.3">
      <c r="A234" s="46" t="s">
        <v>24</v>
      </c>
      <c r="B234" s="46" t="s">
        <v>24</v>
      </c>
      <c r="C234" s="46" t="s">
        <v>24</v>
      </c>
      <c r="D234" s="31" t="s">
        <v>2</v>
      </c>
      <c r="E234" s="46" t="s">
        <v>25</v>
      </c>
      <c r="F234" s="47" t="s">
        <v>989</v>
      </c>
      <c r="G234" s="32" t="s">
        <v>532</v>
      </c>
      <c r="H234" s="124" t="s">
        <v>990</v>
      </c>
      <c r="I234" s="47" t="s">
        <v>780</v>
      </c>
      <c r="J234" s="47">
        <v>66000000</v>
      </c>
      <c r="K234" s="46" t="s">
        <v>225</v>
      </c>
      <c r="L234" s="46" t="s">
        <v>140</v>
      </c>
      <c r="M234" s="46"/>
      <c r="N234" s="46"/>
      <c r="O234" s="31"/>
      <c r="P234" s="10">
        <v>7920</v>
      </c>
      <c r="Q234" s="31" t="s">
        <v>991</v>
      </c>
      <c r="R234" s="31" t="s">
        <v>992</v>
      </c>
      <c r="S234" s="46"/>
      <c r="T234" s="46"/>
      <c r="U234" s="46"/>
      <c r="V234" s="31" t="s">
        <v>993</v>
      </c>
      <c r="W234" s="46"/>
    </row>
    <row r="235" spans="1:23" ht="28.2" customHeight="1" x14ac:dyDescent="0.3">
      <c r="A235" s="46" t="s">
        <v>24</v>
      </c>
      <c r="B235" s="46" t="s">
        <v>24</v>
      </c>
      <c r="C235" s="46" t="s">
        <v>24</v>
      </c>
      <c r="D235" s="31" t="s">
        <v>2</v>
      </c>
      <c r="E235" s="46" t="s">
        <v>25</v>
      </c>
      <c r="F235" s="47" t="s">
        <v>994</v>
      </c>
      <c r="G235" s="32" t="s">
        <v>575</v>
      </c>
      <c r="H235" s="124" t="s">
        <v>995</v>
      </c>
      <c r="I235" s="47" t="s">
        <v>28</v>
      </c>
      <c r="J235" s="47">
        <v>79000000</v>
      </c>
      <c r="K235" s="46" t="s">
        <v>152</v>
      </c>
      <c r="L235" s="48">
        <v>45133</v>
      </c>
      <c r="M235" s="48">
        <v>45322</v>
      </c>
      <c r="N235" s="46"/>
      <c r="O235" s="33">
        <v>45230</v>
      </c>
      <c r="P235" s="10">
        <v>83564</v>
      </c>
      <c r="Q235" s="31" t="s">
        <v>996</v>
      </c>
      <c r="R235" s="31" t="s">
        <v>997</v>
      </c>
      <c r="S235" s="46"/>
      <c r="T235" s="46"/>
      <c r="U235" s="46"/>
      <c r="V235" s="31" t="s">
        <v>998</v>
      </c>
      <c r="W235" s="46" t="s">
        <v>24</v>
      </c>
    </row>
    <row r="236" spans="1:23" ht="28.2" customHeight="1" x14ac:dyDescent="0.3">
      <c r="A236" s="46" t="s">
        <v>24</v>
      </c>
      <c r="B236" s="46" t="s">
        <v>24</v>
      </c>
      <c r="C236" s="46" t="s">
        <v>24</v>
      </c>
      <c r="D236" s="31" t="s">
        <v>2</v>
      </c>
      <c r="E236" s="46" t="s">
        <v>25</v>
      </c>
      <c r="F236" s="47" t="s">
        <v>999</v>
      </c>
      <c r="G236" s="32" t="s">
        <v>575</v>
      </c>
      <c r="H236" s="32" t="s">
        <v>1000</v>
      </c>
      <c r="I236" s="47" t="s">
        <v>28</v>
      </c>
      <c r="J236" s="47">
        <v>73000000</v>
      </c>
      <c r="K236" s="46" t="s">
        <v>152</v>
      </c>
      <c r="L236" s="48">
        <v>45208</v>
      </c>
      <c r="M236" s="48">
        <v>45747</v>
      </c>
      <c r="N236" s="46"/>
      <c r="O236" s="31"/>
      <c r="P236" s="10">
        <v>25000</v>
      </c>
      <c r="Q236" s="31" t="s">
        <v>1001</v>
      </c>
      <c r="R236" s="31" t="s">
        <v>140</v>
      </c>
      <c r="S236" s="46"/>
      <c r="T236" s="46"/>
      <c r="U236" s="46"/>
      <c r="V236" s="31" t="s">
        <v>132</v>
      </c>
      <c r="W236" s="46" t="s">
        <v>1002</v>
      </c>
    </row>
    <row r="237" spans="1:23" ht="28.2" customHeight="1" x14ac:dyDescent="0.3">
      <c r="A237" s="109" t="s">
        <v>23</v>
      </c>
      <c r="B237" s="59" t="s">
        <v>24</v>
      </c>
      <c r="C237" s="109" t="s">
        <v>23</v>
      </c>
      <c r="D237" s="110" t="s">
        <v>1</v>
      </c>
      <c r="E237" s="109" t="s">
        <v>66</v>
      </c>
      <c r="F237" s="111" t="s">
        <v>1003</v>
      </c>
      <c r="G237" s="112" t="s">
        <v>769</v>
      </c>
      <c r="H237" s="112" t="s">
        <v>1004</v>
      </c>
      <c r="I237" s="111" t="s">
        <v>28</v>
      </c>
      <c r="J237" s="111">
        <v>90000000</v>
      </c>
      <c r="K237" s="109" t="s">
        <v>152</v>
      </c>
      <c r="L237" s="113">
        <v>45188</v>
      </c>
      <c r="M237" s="113">
        <v>45199</v>
      </c>
      <c r="N237" s="109"/>
      <c r="O237" s="110"/>
      <c r="P237" s="114">
        <v>2237</v>
      </c>
      <c r="Q237" s="110" t="s">
        <v>1005</v>
      </c>
      <c r="R237" s="110" t="s">
        <v>1006</v>
      </c>
      <c r="S237" s="109"/>
      <c r="T237" s="109"/>
      <c r="U237" s="109"/>
      <c r="V237" s="110"/>
      <c r="W237" s="109"/>
    </row>
    <row r="238" spans="1:23" ht="28.2" customHeight="1" x14ac:dyDescent="0.3">
      <c r="A238" s="86" t="s">
        <v>24</v>
      </c>
      <c r="B238" s="86" t="s">
        <v>24</v>
      </c>
      <c r="C238" s="86" t="s">
        <v>24</v>
      </c>
      <c r="D238" s="90" t="s">
        <v>241</v>
      </c>
      <c r="E238" s="86" t="s">
        <v>25</v>
      </c>
      <c r="F238" s="87" t="s">
        <v>1007</v>
      </c>
      <c r="G238" s="88" t="s">
        <v>134</v>
      </c>
      <c r="H238" s="88" t="s">
        <v>1008</v>
      </c>
      <c r="I238" s="87" t="s">
        <v>28</v>
      </c>
      <c r="J238" s="87">
        <v>72000000</v>
      </c>
      <c r="K238" s="86" t="s">
        <v>152</v>
      </c>
      <c r="L238" s="89">
        <v>45170</v>
      </c>
      <c r="M238" s="89">
        <v>45382</v>
      </c>
      <c r="N238" s="86">
        <v>0</v>
      </c>
      <c r="O238" s="90">
        <v>0</v>
      </c>
      <c r="P238" s="100">
        <v>64452</v>
      </c>
      <c r="Q238" s="90" t="s">
        <v>1009</v>
      </c>
      <c r="R238" s="90" t="s">
        <v>1010</v>
      </c>
      <c r="S238" s="86"/>
      <c r="T238" s="86"/>
      <c r="U238" s="86">
        <v>342714517</v>
      </c>
      <c r="V238" s="90" t="s">
        <v>1011</v>
      </c>
      <c r="W238" s="86" t="s">
        <v>24</v>
      </c>
    </row>
    <row r="239" spans="1:23" ht="28.2" customHeight="1" x14ac:dyDescent="0.3">
      <c r="A239" s="86" t="s">
        <v>24</v>
      </c>
      <c r="B239" s="86" t="s">
        <v>24</v>
      </c>
      <c r="C239" s="86" t="s">
        <v>24</v>
      </c>
      <c r="D239" s="90" t="s">
        <v>241</v>
      </c>
      <c r="E239" s="86" t="s">
        <v>25</v>
      </c>
      <c r="F239" s="87" t="s">
        <v>1012</v>
      </c>
      <c r="G239" s="88" t="s">
        <v>134</v>
      </c>
      <c r="H239" s="88" t="s">
        <v>1013</v>
      </c>
      <c r="I239" s="87" t="s">
        <v>28</v>
      </c>
      <c r="J239" s="87">
        <v>79000000</v>
      </c>
      <c r="K239" s="86" t="s">
        <v>152</v>
      </c>
      <c r="L239" s="89">
        <v>45108</v>
      </c>
      <c r="M239" s="89">
        <v>45565</v>
      </c>
      <c r="N239" s="86">
        <v>0</v>
      </c>
      <c r="O239" s="90">
        <v>0</v>
      </c>
      <c r="P239" s="100">
        <v>27500</v>
      </c>
      <c r="Q239" s="90" t="s">
        <v>1014</v>
      </c>
      <c r="R239" s="90" t="s">
        <v>1015</v>
      </c>
      <c r="S239" s="86"/>
      <c r="T239" s="86"/>
      <c r="U239" s="86"/>
      <c r="V239" s="90" t="s">
        <v>1016</v>
      </c>
      <c r="W239" s="86"/>
    </row>
    <row r="240" spans="1:23" ht="28.2" customHeight="1" x14ac:dyDescent="0.3">
      <c r="A240" s="86" t="s">
        <v>24</v>
      </c>
      <c r="B240" s="86" t="s">
        <v>24</v>
      </c>
      <c r="C240" s="86" t="s">
        <v>24</v>
      </c>
      <c r="D240" s="90" t="s">
        <v>241</v>
      </c>
      <c r="E240" s="86" t="s">
        <v>25</v>
      </c>
      <c r="F240" s="87" t="s">
        <v>1017</v>
      </c>
      <c r="G240" s="88" t="s">
        <v>769</v>
      </c>
      <c r="H240" s="88" t="s">
        <v>1018</v>
      </c>
      <c r="I240" s="87" t="s">
        <v>28</v>
      </c>
      <c r="J240" s="106" t="s">
        <v>320</v>
      </c>
      <c r="K240" s="86" t="s">
        <v>225</v>
      </c>
      <c r="L240" s="89">
        <v>45139</v>
      </c>
      <c r="M240" s="89">
        <v>46235</v>
      </c>
      <c r="N240" s="86">
        <v>0</v>
      </c>
      <c r="O240" s="90">
        <v>0</v>
      </c>
      <c r="P240" s="100">
        <v>22000</v>
      </c>
      <c r="Q240" s="90" t="s">
        <v>1019</v>
      </c>
      <c r="R240" s="90" t="s">
        <v>1020</v>
      </c>
      <c r="S240" s="86"/>
      <c r="T240" s="86"/>
      <c r="U240" s="86"/>
      <c r="V240" s="90" t="s">
        <v>43</v>
      </c>
      <c r="W240" s="86"/>
    </row>
    <row r="241" spans="1:23" ht="28.2" customHeight="1" x14ac:dyDescent="0.3">
      <c r="A241" s="86" t="s">
        <v>24</v>
      </c>
      <c r="B241" s="86" t="s">
        <v>23</v>
      </c>
      <c r="C241" s="86" t="s">
        <v>23</v>
      </c>
      <c r="D241" s="90" t="s">
        <v>0</v>
      </c>
      <c r="E241" s="86" t="s">
        <v>25</v>
      </c>
      <c r="F241" s="87" t="s">
        <v>1021</v>
      </c>
      <c r="G241" s="88" t="s">
        <v>294</v>
      </c>
      <c r="H241" s="88" t="s">
        <v>1022</v>
      </c>
      <c r="I241" s="87"/>
      <c r="J241" s="87" t="s">
        <v>106</v>
      </c>
      <c r="K241" s="86" t="s">
        <v>152</v>
      </c>
      <c r="L241" s="89">
        <v>45117</v>
      </c>
      <c r="M241" s="89">
        <v>45747</v>
      </c>
      <c r="N241" s="86">
        <v>0</v>
      </c>
      <c r="O241" s="90">
        <v>0</v>
      </c>
      <c r="P241" s="100">
        <v>193527</v>
      </c>
      <c r="Q241" s="90" t="s">
        <v>1023</v>
      </c>
      <c r="R241" s="90" t="s">
        <v>140</v>
      </c>
      <c r="S241" s="86"/>
      <c r="T241" s="86"/>
      <c r="U241" s="86"/>
      <c r="V241" s="90" t="s">
        <v>988</v>
      </c>
      <c r="W241" s="86"/>
    </row>
  </sheetData>
  <mergeCells count="1">
    <mergeCell ref="A1:O8"/>
  </mergeCells>
  <hyperlinks>
    <hyperlink ref="V211" r:id="rId1" xr:uid="{41FB34CB-853D-42CA-AEEB-0BA037983098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Hudson, Donna</dc:creator>
  <cp:lastModifiedBy>Hudson, Donna</cp:lastModifiedBy>
  <dcterms:created xsi:type="dcterms:W3CDTF">2023-10-03T15:25:03Z</dcterms:created>
  <dcterms:modified xsi:type="dcterms:W3CDTF">2023-10-04T08:32:09Z</dcterms:modified>
</cp:coreProperties>
</file>